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https://rogerscorp-my.sharepoint.com/personal/bill_miles_rogerscorporation_com/Documents/Documents/"/>
    </mc:Choice>
  </mc:AlternateContent>
  <xr:revisionPtr revIDLastSave="0" documentId="13_ncr:1_{4BEC5A12-9970-42E6-A7A2-3CFA523733C0}"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c r="C5" i="5"/>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V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V45" i="5"/>
  <c r="S45" i="5"/>
  <c r="T45" i="5"/>
  <c r="B46" i="5"/>
  <c r="V46" i="5"/>
  <c r="S46" i="5"/>
  <c r="T46" i="5"/>
  <c r="B47" i="5"/>
  <c r="V47" i="5"/>
  <c r="S47" i="5"/>
  <c r="T47" i="5"/>
  <c r="B48" i="5"/>
  <c r="C48" i="5"/>
  <c r="V48" i="5"/>
  <c r="J48" i="5"/>
  <c r="E48" i="5"/>
  <c r="S48" i="5"/>
  <c r="T48" i="5"/>
  <c r="B49" i="5"/>
  <c r="C49" i="5"/>
  <c r="V49" i="5"/>
  <c r="J49" i="5"/>
  <c r="E49" i="5"/>
  <c r="S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1" i="5"/>
  <c r="G42" i="5"/>
  <c r="G43" i="5"/>
  <c r="G44"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X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X19" i="5"/>
  <c r="H35" i="5"/>
  <c r="X35" i="5"/>
  <c r="R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X31" i="5"/>
  <c r="I31" i="5"/>
  <c r="F31" i="5"/>
  <c r="F113" i="5"/>
  <c r="X113" i="5"/>
  <c r="R113" i="5"/>
  <c r="H155" i="5"/>
  <c r="R155" i="5"/>
  <c r="J155" i="5"/>
  <c r="I155" i="5"/>
  <c r="X155" i="5"/>
  <c r="F155" i="5"/>
  <c r="H203" i="5"/>
  <c r="R203" i="5"/>
  <c r="J203" i="5"/>
  <c r="I203" i="5"/>
  <c r="X203" i="5"/>
  <c r="F203" i="5"/>
  <c r="R249" i="5"/>
  <c r="F24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62" i="5"/>
  <c r="X45"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AB22" i="5"/>
  <c r="F23" i="5"/>
  <c r="I24" i="5"/>
  <c r="R25" i="5"/>
  <c r="H34" i="5"/>
  <c r="F39"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AB34" i="5"/>
  <c r="I36" i="5"/>
  <c r="F37" i="5"/>
  <c r="F38" i="5"/>
  <c r="AB38" i="5"/>
  <c r="F41" i="5"/>
  <c r="F42" i="5"/>
  <c r="AB42" i="5"/>
  <c r="I44"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F28" i="5"/>
  <c r="H20" i="5"/>
  <c r="H114" i="5"/>
  <c r="F118" i="5"/>
  <c r="R118" i="5"/>
  <c r="J118" i="5"/>
  <c r="X5" i="5"/>
  <c r="I20" i="5"/>
  <c r="F24" i="5"/>
  <c r="I28"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AB25" i="5"/>
  <c r="H33" i="5"/>
  <c r="AB37" i="5"/>
  <c r="H41" i="5"/>
  <c r="AB45" i="5"/>
  <c r="H48" i="5"/>
  <c r="F48"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AB33" i="5"/>
  <c r="H36" i="5"/>
  <c r="F36" i="5"/>
  <c r="H37" i="5"/>
  <c r="AB41" i="5"/>
  <c r="H44" i="5"/>
  <c r="F44"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157" i="5"/>
  <c r="S364" i="5"/>
  <c r="S304" i="5"/>
  <c r="S392" i="5"/>
  <c r="S348" i="5"/>
  <c r="S433" i="5"/>
  <c r="S444" i="5"/>
  <c r="S584" i="5"/>
  <c r="S51"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<sst xmlns="http://schemas.openxmlformats.org/spreadsheetml/2006/main" count="22313" uniqueCount="15805">
  <si>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</si>
  <si>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</si>
  <si>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</si>
  <si>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</si>
  <si>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</si>
  <si>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</si>
  <si>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</si>
  <si>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</si>
  <si>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</si>
  <si>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</si>
  <si>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</si>
  <si>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</si>
  <si>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</si>
  <si>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</si>
  <si>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</si>
  <si>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</si>
  <si>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</si>
  <si>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</si>
  <si>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</si>
  <si>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</si>
  <si>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</si>
  <si>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</si>
  <si>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</si>
  <si>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</si>
  <si>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</si>
  <si>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</si>
  <si>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</si>
  <si>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</si>
  <si>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</si>
  <si>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</si>
  <si>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</si>
  <si>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</si>
  <si>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</si>
  <si>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</si>
  <si>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</si>
  <si>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</si>
  <si>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</si>
  <si>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</si>
  <si>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</si>
  <si>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</si>
  <si>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</si>
  <si>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</si>
  <si>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</si>
  <si>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</si>
  <si>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</si>
  <si>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</si>
  <si>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</si>
  <si>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</si>
  <si>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</si>
  <si>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</si>
  <si>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</si>
  <si>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</si>
  <si>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</si>
  <si>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</si>
  <si>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</si>
  <si>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</si>
  <si>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</si>
  <si>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</si>
  <si>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</si>
  <si>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</si>
  <si>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</si>
  <si>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</si>
  <si>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</si>
  <si>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</si>
  <si>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</si>
  <si>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</si>
  <si>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</si>
  <si>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</si>
  <si>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</si>
  <si>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</si>
  <si>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</si>
  <si>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</si>
  <si>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</si>
  <si>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</si>
  <si>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</si>
  <si>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</si>
  <si>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</si>
  <si>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</si>
  <si>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</si>
  <si>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</si>
  <si>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</si>
  <si>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</si>
  <si>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</si>
  <si>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</si>
  <si>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</si>
  <si>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</si>
  <si>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</si>
  <si>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</si>
  <si>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</si>
  <si>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</si>
  <si>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</si>
  <si>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</si>
  <si>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</si>
  <si>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</si>
  <si>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</si>
  <si>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</si>
  <si>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</si>
  <si>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</si>
  <si>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</si>
  <si>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</si>
  <si>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</si>
  <si>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</si>
  <si>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</si>
  <si>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</si>
  <si>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</si>
  <si>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</si>
  <si>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</si>
  <si>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</si>
  <si>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</si>
  <si>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</si>
  <si>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</si>
  <si>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</si>
  <si>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</si>
  <si>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</si>
  <si>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</si>
  <si>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</si>
  <si>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</si>
  <si>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</si>
  <si>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</si>
  <si>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</si>
  <si>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</si>
  <si>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</si>
  <si>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</si>
  <si>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</si>
  <si>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</si>
  <si>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</si>
  <si>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</si>
  <si>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</si>
  <si>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</si>
  <si>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</si>
  <si>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</si>
  <si>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</si>
  <si>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</si>
  <si>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</si>
  <si>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</si>
  <si>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</si>
  <si>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</si>
  <si>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</si>
  <si>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</si>
  <si>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</si>
  <si>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</si>
  <si>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</si>
  <si>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</si>
  <si>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</si>
  <si>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</si>
  <si>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</si>
  <si>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</si>
  <si>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</si>
  <si>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</si>
  <si>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</si>
  <si>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</si>
  <si>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</si>
  <si>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</si>
  <si>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</si>
  <si>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</si>
  <si>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</si>
  <si>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</si>
  <si>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</si>
  <si>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</si>
  <si>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</si>
  <si>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</si>
  <si>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</si>
  <si>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</si>
  <si>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</si>
  <si>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</si>
  <si>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</si>
  <si>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</si>
  <si>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</si>
  <si>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</si>
  <si>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</si>
  <si>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</si>
  <si>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</si>
  <si>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</si>
  <si>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</si>
  <si>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</si>
  <si>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</si>
  <si>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</si>
  <si>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</si>
  <si>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</si>
  <si>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</si>
  <si>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</si>
  <si>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</si>
  <si>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</si>
  <si>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</si>
  <si>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</si>
  <si>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</si>
  <si>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</si>
  <si>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</si>
  <si>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</si>
  <si>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</si>
  <si>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</si>
  <si>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</si>
  <si>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</si>
  <si>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</si>
  <si>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</si>
  <si>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</si>
  <si>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</si>
  <si>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</si>
  <si>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</si>
  <si>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</si>
  <si>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</si>
  <si>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</si>
  <si>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</si>
  <si>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</si>
  <si>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</si>
  <si>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</si>
  <si>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</si>
  <si>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</si>
  <si>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</si>
  <si>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</si>
  <si>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</si>
  <si>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</si>
  <si>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</si>
  <si>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</si>
  <si>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</si>
  <si>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</si>
  <si>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</si>
  <si>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</si>
  <si>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</si>
  <si>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</si>
  <si>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</si>
  <si>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</si>
  <si>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</si>
  <si>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</si>
  <si>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</si>
  <si>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</si>
  <si>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</si>
  <si>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</si>
  <si>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</si>
  <si>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</si>
  <si>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</si>
  <si>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</si>
  <si>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</si>
  <si>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</si>
  <si>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</si>
  <si>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</si>
  <si>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</si>
  <si>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</si>
  <si>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</si>
  <si>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</si>
  <si>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</si>
  <si>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</si>
  <si>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</si>
  <si>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</si>
  <si>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</si>
  <si>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</si>
  <si>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</si>
  <si>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</si>
  <si>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</si>
  <si>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</si>
  <si>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</si>
  <si>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</si>
  <si>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</si>
  <si>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</si>
  <si>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</si>
  <si>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</si>
  <si>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</si>
  <si>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</si>
  <si>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</si>
  <si>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</si>
  <si>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</si>
  <si>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</si>
  <si>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</si>
  <si>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</si>
  <si>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</si>
  <si>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</si>
  <si>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</si>
  <si>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</si>
  <si>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</si>
  <si>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</si>
  <si>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</si>
  <si>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</si>
  <si>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</si>
  <si>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</si>
  <si>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</si>
  <si>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</si>
  <si>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</si>
  <si>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</si>
  <si>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</si>
  <si>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</si>
  <si>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</si>
  <si>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</si>
  <si>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</si>
  <si>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</si>
  <si>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</si>
  <si>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</si>
  <si>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</si>
  <si>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</si>
  <si>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</si>
  <si>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</si>
  <si>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</si>
  <si>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</si>
  <si>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</si>
  <si>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</si>
  <si>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</si>
  <si>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</si>
  <si>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</si>
  <si>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</si>
  <si>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</si>
  <si>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</si>
  <si>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</si>
  <si>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</si>
  <si>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</si>
  <si>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</si>
  <si>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</si>
  <si>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</si>
  <si>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</si>
  <si>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</si>
  <si>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</si>
  <si>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</si>
  <si>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</si>
  <si>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</si>
  <si>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</si>
  <si>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</si>
  <si>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</si>
  <si>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</si>
  <si>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</si>
  <si>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</si>
  <si>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</si>
  <si>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</si>
  <si>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</si>
  <si>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</si>
  <si>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</si>
  <si>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</si>
  <si>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</si>
  <si>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</si>
  <si>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</si>
  <si>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</si>
  <si>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</si>
  <si>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</si>
  <si>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</si>
  <si>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</si>
  <si>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</si>
  <si>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</si>
  <si>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</si>
  <si>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</si>
  <si>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</si>
  <si>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</si>
  <si>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</si>
  <si>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</si>
  <si>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</si>
  <si>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</si>
  <si>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</si>
  <si>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</si>
  <si>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</si>
  <si>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</si>
  <si>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</si>
  <si>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</si>
  <si>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</si>
  <si>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</si>
  <si>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</si>
  <si>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</si>
  <si>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</si>
  <si>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</si>
  <si>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</si>
  <si>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</si>
  <si>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</si>
  <si>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</si>
  <si>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</si>
  <si>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</si>
  <si>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</si>
  <si>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</si>
  <si>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</si>
  <si>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</si>
  <si>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</si>
  <si>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</si>
  <si>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</si>
  <si>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</si>
  <si>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</si>
  <si>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</si>
  <si>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</si>
  <si>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</si>
  <si>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</si>
  <si>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</si>
  <si>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</si>
  <si>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</si>
  <si>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</si>
  <si>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</si>
  <si>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</si>
  <si>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</si>
  <si>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</si>
  <si>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</si>
  <si>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</si>
  <si>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</si>
  <si>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</si>
  <si>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</si>
  <si>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</si>
  <si>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</si>
  <si>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</si>
  <si>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</si>
  <si>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</si>
  <si>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</si>
  <si>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</si>
  <si>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</si>
  <si>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</si>
  <si>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</si>
  <si>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</si>
  <si>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</si>
  <si>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</si>
  <si>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</si>
  <si>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</si>
  <si>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</si>
  <si>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</si>
  <si>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</si>
  <si>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</si>
  <si>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</si>
  <si>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</si>
  <si>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</si>
  <si>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</si>
  <si>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</si>
  <si>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</si>
  <si>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</si>
  <si>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</si>
  <si>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</si>
  <si>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</si>
  <si>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</si>
  <si>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</si>
  <si>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</si>
  <si>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</si>
  <si>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</si>
  <si>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</si>
  <si>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</si>
  <si>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</si>
  <si>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</si>
  <si>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</si>
  <si>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</si>
  <si>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</si>
  <si>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</si>
  <si>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</si>
  <si>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</si>
  <si>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</si>
  <si>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</si>
  <si>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</si>
  <si>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</si>
  <si>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</si>
  <si>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</si>
  <si>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</si>
  <si>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</si>
  <si>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</si>
  <si>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</si>
  <si>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</si>
  <si>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</si>
  <si>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</si>
  <si>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</si>
  <si>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</si>
  <si>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</si>
  <si>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</si>
  <si>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</si>
  <si>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</si>
  <si>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</si>
  <si>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</si>
  <si>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</si>
  <si>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</si>
  <si>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</si>
  <si>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</si>
  <si>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</si>
  <si>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</si>
  <si>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</si>
  <si>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</si>
  <si>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</si>
  <si>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</si>
  <si>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</si>
  <si>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</si>
  <si>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</si>
  <si>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</si>
  <si>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</si>
  <si>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</si>
  <si>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</si>
  <si>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</si>
  <si>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</si>
  <si>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</si>
  <si>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</si>
  <si>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</si>
  <si>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</si>
  <si>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</si>
  <si>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</si>
  <si>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</si>
  <si>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</si>
  <si>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</si>
  <si>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</si>
  <si>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</si>
  <si>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</si>
  <si>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</si>
  <si>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</si>
  <si>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</si>
  <si>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</si>
  <si>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</si>
  <si>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</si>
  <si>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</si>
  <si>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</si>
  <si>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</si>
  <si>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</si>
  <si>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</si>
  <si>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</si>
  <si>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</si>
  <si>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</si>
  <si>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</si>
  <si>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</si>
  <si>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</si>
  <si>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</si>
  <si>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</si>
  <si>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</si>
  <si>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</si>
  <si>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</si>
  <si>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</si>
  <si>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</si>
  <si>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</si>
  <si>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</si>
  <si>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</si>
  <si>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</si>
  <si>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</si>
  <si>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</si>
  <si>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</si>
  <si>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</si>
  <si>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</si>
  <si>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</si>
  <si>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</si>
  <si>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</si>
  <si>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</si>
  <si>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</si>
  <si>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</si>
  <si>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</si>
  <si>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</si>
  <si>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</si>
  <si>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</si>
  <si>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</si>
  <si>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</si>
  <si>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</si>
  <si>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</si>
  <si>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</si>
  <si>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</si>
  <si>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</si>
  <si>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</si>
  <si>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</si>
  <si>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</si>
  <si>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</si>
  <si>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</si>
  <si>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</si>
  <si>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</si>
  <si>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</si>
  <si>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</si>
  <si>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</si>
  <si>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</si>
  <si>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</si>
  <si>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</si>
  <si>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</si>
  <si>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</si>
  <si>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</si>
  <si>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</si>
  <si>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</si>
  <si>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</si>
  <si>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</si>
  <si>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</si>
  <si>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</si>
  <si>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</si>
  <si>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</si>
  <si>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</si>
  <si>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</si>
  <si>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</si>
  <si>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</si>
  <si>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</si>
  <si>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</si>
  <si>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</si>
  <si>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</si>
  <si>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</si>
  <si>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</si>
  <si>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</si>
  <si>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</si>
  <si>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</si>
  <si>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</si>
  <si>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</si>
  <si>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</si>
  <si>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</si>
  <si>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</si>
  <si>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</si>
  <si>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</si>
  <si>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</si>
  <si>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</si>
  <si>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</si>
  <si>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</si>
  <si>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</si>
  <si>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</si>
  <si>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</si>
  <si>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</si>
  <si>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</si>
  <si>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</si>
  <si>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</si>
  <si>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</si>
  <si>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</si>
  <si>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</si>
  <si>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</si>
  <si>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</si>
  <si>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</si>
  <si>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</si>
  <si>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</si>
  <si>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</si>
  <si>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</si>
  <si>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</si>
  <si>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</si>
  <si>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</si>
  <si>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</si>
  <si>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</si>
  <si>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</si>
  <si>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</si>
  <si>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</si>
  <si>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</si>
  <si>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</si>
  <si>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</si>
  <si>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</si>
  <si>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</si>
  <si>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</si>
  <si>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</si>
  <si>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</si>
  <si>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</si>
  <si>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</si>
  <si>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</si>
  <si>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</si>
  <si>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</si>
  <si>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</si>
  <si>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</si>
  <si>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</si>
  <si>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</si>
  <si>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</si>
  <si>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</si>
  <si>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</si>
  <si>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</si>
  <si>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</si>
  <si>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</si>
  <si>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</si>
  <si>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</si>
  <si>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</si>
  <si>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</si>
  <si>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</si>
  <si>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</si>
  <si>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</si>
  <si>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</si>
  <si>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</si>
  <si>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</si>
  <si>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</si>
  <si>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</si>
  <si>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</si>
  <si>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</si>
  <si>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</si>
  <si>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</si>
  <si>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</si>
  <si>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</si>
  <si>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</si>
  <si>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</si>
  <si>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</si>
  <si>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</si>
  <si>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</si>
  <si>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</si>
  <si>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</si>
  <si>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</si>
  <si>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</si>
  <si>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</si>
  <si>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</si>
  <si>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</si>
  <si>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</si>
  <si>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</si>
  <si>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</si>
  <si>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</si>
  <si>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</si>
  <si>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</si>
  <si>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</si>
  <si>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</si>
  <si>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</si>
  <si>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</si>
  <si>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</si>
  <si>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</si>
  <si>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</si>
  <si>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</si>
  <si>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</si>
  <si>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</si>
  <si>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</si>
  <si>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</si>
  <si>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</si>
  <si>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</si>
  <si>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</si>
  <si>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</si>
  <si>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</si>
  <si>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</si>
  <si>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</si>
  <si>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</si>
  <si>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</si>
  <si>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</si>
  <si>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</si>
  <si>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</si>
  <si>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</si>
  <si>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</si>
  <si>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</si>
  <si>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</si>
  <si>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</si>
  <si>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</si>
  <si>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</si>
  <si>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</si>
  <si>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</si>
  <si>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</si>
  <si>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</si>
  <si>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</si>
  <si>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</si>
  <si>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</si>
  <si>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</si>
  <si>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</si>
  <si>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</si>
  <si>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</si>
  <si>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</si>
  <si>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</si>
  <si>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</si>
  <si>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</si>
  <si>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</si>
  <si>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</si>
  <si>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</si>
  <si>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</si>
  <si>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</si>
  <si>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</si>
  <si>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</si>
  <si>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</si>
  <si>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</si>
  <si>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</si>
  <si>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</si>
  <si>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</si>
  <si>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</si>
  <si>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</si>
  <si>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</si>
  <si>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</si>
  <si>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</si>
  <si>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</si>
  <si>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</si>
  <si>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</si>
  <si>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</si>
  <si>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</si>
  <si>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</si>
  <si>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</si>
  <si>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</si>
  <si>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</si>
  <si>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</si>
  <si>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</si>
  <si>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</si>
  <si>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</si>
  <si>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</si>
  <si>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</si>
  <si>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</si>
  <si>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</si>
  <si>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</si>
  <si>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</si>
  <si>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</si>
  <si>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</si>
  <si>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</si>
  <si>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</si>
  <si>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</si>
  <si>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</si>
  <si>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</si>
  <si>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</si>
  <si>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</si>
  <si>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</si>
  <si>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</si>
  <si>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</si>
  <si>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</si>
  <si>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</si>
  <si>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</si>
  <si>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</si>
  <si>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</si>
  <si>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</si>
  <si>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</si>
  <si>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</si>
  <si>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</si>
  <si>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</si>
  <si>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</si>
  <si>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</si>
  <si>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</si>
  <si>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</si>
  <si>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</si>
  <si>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</si>
  <si>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</si>
  <si>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</si>
  <si>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</si>
  <si>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</si>
  <si>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</si>
  <si>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</si>
  <si>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</si>
  <si>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</si>
  <si>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</si>
  <si>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</si>
  <si>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</si>
  <si>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</si>
  <si>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</si>
  <si>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</si>
  <si>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</si>
  <si>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</si>
  <si>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</si>
  <si>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</si>
  <si>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</si>
  <si>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</si>
  <si>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</si>
  <si>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</si>
  <si>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</si>
  <si>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</si>
  <si>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</si>
  <si>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</si>
  <si>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</si>
  <si>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</si>
  <si>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</si>
  <si>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</si>
  <si>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</si>
  <si>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</si>
  <si>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</si>
  <si>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</si>
  <si>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</si>
  <si>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</si>
  <si>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</si>
  <si>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</si>
  <si>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</si>
  <si>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</si>
  <si>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</si>
  <si>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</si>
  <si>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</si>
  <si>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</si>
  <si>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</si>
  <si>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</si>
  <si>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</si>
  <si>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</si>
  <si>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</si>
  <si>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</si>
  <si>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</si>
  <si>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</si>
  <si>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</si>
  <si>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</si>
  <si>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</si>
  <si>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</si>
  <si>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</si>
  <si>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</si>
  <si>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</si>
  <si>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</si>
  <si>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</si>
  <si>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</si>
  <si>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</si>
  <si>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</si>
  <si>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</si>
  <si>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</si>
  <si>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</si>
  <si>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</si>
  <si>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</si>
  <si>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</si>
  <si>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</si>
  <si>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</si>
  <si>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</si>
  <si>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</si>
  <si>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</si>
  <si>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</si>
  <si>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</si>
  <si>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</si>
  <si>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</si>
  <si>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</si>
  <si>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</si>
  <si>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</si>
  <si>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</si>
  <si>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</si>
  <si>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</si>
  <si>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</si>
  <si>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</si>
  <si>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</si>
  <si>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</si>
  <si>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</si>
  <si>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</si>
  <si>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</si>
  <si>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</si>
  <si>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</si>
  <si>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</si>
  <si>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</si>
  <si>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</si>
  <si>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</si>
  <si>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</si>
  <si>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</si>
  <si>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</si>
  <si>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</si>
  <si>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</si>
  <si>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</si>
  <si>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</si>
  <si>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</si>
  <si>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</si>
  <si>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</si>
  <si>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</si>
  <si>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</si>
  <si>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</si>
  <si>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</si>
  <si>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</si>
  <si>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</si>
  <si>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</si>
  <si>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</si>
  <si>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</si>
  <si>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</si>
  <si>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</si>
  <si>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</si>
  <si>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</si>
  <si>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</si>
  <si>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</si>
  <si>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</si>
  <si>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</si>
  <si>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</si>
  <si>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</si>
  <si>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</si>
  <si>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</si>
  <si>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</si>
  <si>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</si>
  <si>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</si>
  <si>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</si>
  <si>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</si>
  <si>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</si>
  <si>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</si>
  <si>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</si>
  <si>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</si>
  <si>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</si>
  <si>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</si>
  <si>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</si>
  <si>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</si>
  <si>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</si>
  <si>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</si>
  <si>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</si>
  <si>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</si>
  <si>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</si>
  <si>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</si>
  <si>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</si>
  <si>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</si>
  <si>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</si>
  <si>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</si>
  <si>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</si>
  <si>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</si>
  <si>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</si>
  <si>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</si>
  <si>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</si>
  <si>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</si>
  <si>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</si>
  <si>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</si>
  <si>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</si>
  <si>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</si>
  <si>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</si>
  <si>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</si>
  <si>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</si>
  <si>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</si>
  <si>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</si>
  <si>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</si>
  <si>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</si>
  <si>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</si>
  <si>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</si>
  <si>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</si>
  <si>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</si>
  <si>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</si>
  <si>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</si>
  <si>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</si>
  <si>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</si>
  <si>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</si>
  <si>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</si>
  <si>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</si>
  <si>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</si>
  <si>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</si>
  <si>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</si>
  <si>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</si>
  <si>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</si>
  <si>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</si>
  <si>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</si>
  <si>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</si>
  <si>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</si>
  <si>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</si>
  <si>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</si>
  <si>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</si>
  <si>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</si>
  <si>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</si>
  <si>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</si>
  <si>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</si>
  <si>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</si>
  <si>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</si>
  <si>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</si>
  <si>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</si>
  <si>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</si>
  <si>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</si>
  <si>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</si>
  <si>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</si>
  <si>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</si>
  <si>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</si>
  <si>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</si>
  <si>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</si>
  <si>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</si>
  <si>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</si>
  <si>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</si>
  <si>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</si>
  <si>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</si>
  <si>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</si>
  <si>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</si>
  <si>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</si>
  <si>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</si>
  <si>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</si>
  <si>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</si>
  <si>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</si>
  <si>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</si>
  <si>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</si>
  <si>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</si>
  <si>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</si>
  <si>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</si>
  <si>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</si>
  <si>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</si>
  <si>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</si>
  <si>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</si>
  <si>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</si>
  <si>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</si>
  <si>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</si>
  <si>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</si>
  <si>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</si>
  <si>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</si>
  <si>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</si>
  <si>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</si>
  <si>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</si>
  <si>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</si>
  <si>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</si>
  <si>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</si>
  <si>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</si>
  <si>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</si>
  <si>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</si>
  <si>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</si>
  <si>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</si>
  <si>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</si>
  <si>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</si>
  <si>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</si>
  <si>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</si>
  <si>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</si>
  <si>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</si>
  <si>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</si>
  <si>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</si>
  <si>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</si>
  <si>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</si>
  <si>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</si>
  <si>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</si>
  <si>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</si>
  <si>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</si>
  <si>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</si>
  <si>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</si>
  <si>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</si>
  <si>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</si>
  <si>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</si>
  <si>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</si>
  <si>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</si>
  <si>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</si>
  <si>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</si>
  <si>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</si>
  <si>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</si>
  <si>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</si>
  <si>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</si>
  <si>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</si>
  <si>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</si>
  <si>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</si>
  <si>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</si>
  <si>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</si>
  <si>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</si>
  <si>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</si>
  <si>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</si>
  <si>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</si>
  <si>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</si>
  <si>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</si>
  <si>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</si>
  <si>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</si>
  <si>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</si>
  <si>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</si>
  <si>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</si>
  <si>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</si>
  <si>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</si>
  <si>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</si>
  <si>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</si>
  <si>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</si>
  <si>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</si>
  <si>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</si>
  <si>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</si>
  <si>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</si>
  <si>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</si>
  <si>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</si>
  <si>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</si>
  <si>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</si>
  <si>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</si>
  <si>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</si>
  <si>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</si>
  <si>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</si>
  <si>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</si>
  <si>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</si>
  <si>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</si>
  <si>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</si>
  <si>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</si>
  <si>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</si>
  <si>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</si>
  <si>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</si>
  <si>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</si>
  <si>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</si>
  <si>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</si>
  <si>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</si>
  <si>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</si>
  <si>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</si>
  <si>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</si>
  <si>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</si>
  <si>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</si>
  <si>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</si>
  <si>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</si>
  <si>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</si>
  <si>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</si>
  <si>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</si>
  <si>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</si>
  <si>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</si>
  <si>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</si>
  <si>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</si>
  <si>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</si>
  <si>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</si>
  <si>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</si>
  <si>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</si>
  <si>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</si>
  <si>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</si>
  <si>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</si>
  <si>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</si>
  <si>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</si>
  <si>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</si>
  <si>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</si>
  <si>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</si>
  <si>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</si>
  <si>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</si>
  <si>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</si>
  <si>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</si>
  <si>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</si>
  <si>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</si>
  <si>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</si>
  <si>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</si>
  <si>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</si>
  <si>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</si>
  <si>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</si>
  <si>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</si>
  <si>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</si>
  <si>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</si>
  <si>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</si>
  <si>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</si>
  <si>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</si>
  <si>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</si>
  <si>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</si>
  <si>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</si>
  <si>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</si>
  <si>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</si>
  <si>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</si>
  <si>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</si>
  <si>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</si>
  <si>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</si>
  <si>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</si>
  <si>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</si>
  <si>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</si>
  <si>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</si>
  <si>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</si>
  <si>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</si>
  <si>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</si>
  <si>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</si>
  <si>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</si>
  <si>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</si>
  <si>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</si>
  <si>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</si>
  <si>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</si>
  <si>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</si>
  <si>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</si>
  <si>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</si>
  <si>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</si>
  <si>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</si>
  <si>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</si>
  <si>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</si>
  <si>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</si>
  <si>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</si>
  <si>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</si>
  <si>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</si>
  <si>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</si>
  <si>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</si>
  <si>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</si>
  <si>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</si>
  <si>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</si>
  <si>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</si>
  <si>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</si>
  <si>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</si>
  <si>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</si>
  <si>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</si>
  <si>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</si>
  <si>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</si>
  <si>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</si>
  <si>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</si>
  <si>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</si>
  <si>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</si>
  <si>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</si>
  <si>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</si>
  <si>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</si>
  <si>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</si>
  <si>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</si>
  <si>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</si>
  <si>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</si>
  <si>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</si>
  <si>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</si>
  <si>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</si>
  <si>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</si>
  <si>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</si>
  <si>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</si>
  <si>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</si>
  <si>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</si>
  <si>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</si>
  <si>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</si>
  <si>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</si>
  <si>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</si>
  <si>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</si>
  <si>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</si>
  <si>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</si>
  <si>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</si>
  <si>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</si>
  <si>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</si>
  <si>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</si>
  <si>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</si>
  <si>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</si>
  <si>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</si>
  <si>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</si>
  <si>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</si>
  <si>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</si>
  <si>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</si>
  <si>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</si>
  <si>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</si>
  <si>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</si>
  <si>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</si>
  <si>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</si>
  <si>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</si>
  <si>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</si>
  <si>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</si>
  <si>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</si>
  <si>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</si>
  <si>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</si>
  <si>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</si>
  <si>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</si>
  <si>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</si>
  <si>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</si>
  <si>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</si>
  <si>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</si>
  <si>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</si>
  <si>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</si>
  <si>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</si>
  <si>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</si>
  <si>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</si>
  <si>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</si>
  <si>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</si>
  <si>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</si>
  <si>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</si>
  <si>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</si>
  <si>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</si>
  <si>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</si>
  <si>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</si>
  <si>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</si>
  <si>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</si>
  <si>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</si>
  <si>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</si>
  <si>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</si>
  <si>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</si>
  <si>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</si>
  <si>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</si>
  <si>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</si>
  <si>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</si>
  <si>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</si>
  <si>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</si>
  <si>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</si>
  <si>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</si>
  <si>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</si>
  <si>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</si>
  <si>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</si>
  <si>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</si>
  <si>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</si>
  <si>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</si>
  <si>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</si>
  <si>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</si>
  <si>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</si>
  <si>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</si>
  <si>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</si>
  <si>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</si>
  <si>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</si>
  <si>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</si>
  <si>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</si>
  <si>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</si>
  <si>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</si>
  <si>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</si>
  <si>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</si>
  <si>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</si>
  <si>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</si>
  <si>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</si>
  <si>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</si>
  <si>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</si>
  <si>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</si>
  <si>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</si>
  <si>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</si>
  <si>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</si>
  <si>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</si>
  <si>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</si>
  <si>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</si>
  <si>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</si>
  <si>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</si>
  <si>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</si>
  <si>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</si>
  <si>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</si>
  <si>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</si>
  <si>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</si>
  <si>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</si>
  <si>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</si>
  <si>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</si>
  <si>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</si>
  <si>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</si>
  <si>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</si>
  <si>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</si>
  <si>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</si>
  <si>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</si>
  <si>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</si>
  <si>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</si>
  <si>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</si>
  <si>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</si>
  <si>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</si>
  <si>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</si>
  <si>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</si>
  <si>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</si>
  <si>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</si>
  <si>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</si>
  <si>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</si>
  <si>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</si>
  <si>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</si>
  <si>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</si>
  <si>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</si>
  <si>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</si>
  <si>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</si>
  <si>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</si>
  <si>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</si>
  <si>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</si>
  <si>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</si>
  <si>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</si>
  <si>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</si>
  <si>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</si>
  <si>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</si>
  <si>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</si>
  <si>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</si>
  <si>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</si>
  <si>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</si>
  <si>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</si>
  <si>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</si>
  <si>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</si>
  <si>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</si>
  <si>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</si>
  <si>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</si>
  <si>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</si>
  <si>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</si>
  <si>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</si>
  <si>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</si>
  <si>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</si>
  <si>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</si>
  <si>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</si>
  <si>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</si>
  <si>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</si>
  <si>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</si>
  <si>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</si>
  <si>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</si>
  <si>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</si>
  <si>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</si>
  <si>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</si>
  <si>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</si>
  <si>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</si>
  <si>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</si>
  <si>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</si>
  <si>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</si>
  <si>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</si>
  <si>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</si>
  <si>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</si>
  <si>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</si>
  <si>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</si>
  <si>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</si>
  <si>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</si>
  <si>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</si>
  <si>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</si>
  <si>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</si>
  <si>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</si>
  <si>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</si>
  <si>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</si>
  <si>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</si>
  <si>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</si>
  <si>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</si>
  <si>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</si>
  <si>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</si>
  <si>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</si>
  <si>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</si>
  <si>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</si>
  <si>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</si>
  <si>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</si>
  <si>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</si>
  <si>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</si>
  <si>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</si>
  <si>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</si>
  <si>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</si>
  <si>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</si>
  <si>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</si>
  <si>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</si>
  <si>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</si>
  <si>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</si>
  <si>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</si>
  <si>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</si>
  <si>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</si>
  <si>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</si>
  <si>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</si>
  <si>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</si>
  <si>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</si>
  <si>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</si>
  <si>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</si>
  <si>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</si>
  <si>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</si>
  <si>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</si>
  <si>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</si>
  <si>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</si>
  <si>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</si>
  <si>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</si>
  <si>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</si>
  <si>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</si>
  <si>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</si>
  <si>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</si>
  <si>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</si>
  <si>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</si>
  <si>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</si>
  <si>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</si>
  <si>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</si>
  <si>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</si>
  <si>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</si>
  <si>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</si>
  <si>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</si>
  <si>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</si>
  <si>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</si>
  <si>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</si>
  <si>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</si>
  <si>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</si>
  <si>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</si>
  <si>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</si>
  <si>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</si>
  <si>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</si>
  <si>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</si>
  <si>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</si>
  <si>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</si>
  <si>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</si>
  <si>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</si>
  <si>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</si>
  <si>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</si>
  <si>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</si>
  <si>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</si>
  <si>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</si>
  <si>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</si>
  <si>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</si>
  <si>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</si>
  <si>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</si>
  <si>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</si>
  <si>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</si>
  <si>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</si>
  <si>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</si>
  <si>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</si>
  <si>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</si>
  <si>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</si>
  <si>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</si>
  <si>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</si>
  <si>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</si>
  <si>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</si>
  <si>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</si>
  <si>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</si>
  <si>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</si>
  <si>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</si>
  <si>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</si>
  <si>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</si>
  <si>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</si>
  <si>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</si>
  <si>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</si>
  <si>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</si>
  <si>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</si>
  <si>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</si>
  <si>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</si>
  <si>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</si>
  <si>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</si>
  <si>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</si>
  <si>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</si>
  <si>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</si>
  <si>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</si>
  <si>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</si>
  <si>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</si>
  <si>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</si>
  <si>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</si>
  <si>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</si>
  <si>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</si>
  <si>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</si>
  <si>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</si>
  <si>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</si>
  <si>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</si>
  <si>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</si>
  <si>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</si>
  <si>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</si>
  <si>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</si>
  <si>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</si>
  <si>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</si>
  <si>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</si>
  <si>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</si>
  <si>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</si>
  <si>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</si>
  <si>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</si>
  <si>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</si>
  <si>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</si>
  <si>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</si>
  <si>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</si>
  <si>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</si>
  <si>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</si>
  <si>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</si>
  <si>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</si>
  <si>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</si>
  <si>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</si>
  <si>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</si>
  <si>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</si>
  <si>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</si>
  <si>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</si>
  <si>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</si>
  <si>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</si>
  <si>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</si>
  <si>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</si>
  <si>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</si>
  <si>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</si>
  <si>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</si>
  <si>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</si>
  <si>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</si>
  <si>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</si>
  <si>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</si>
  <si>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</si>
  <si>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</si>
  <si>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</si>
  <si>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</si>
  <si>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</si>
  <si>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</si>
  <si>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</si>
  <si>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</si>
  <si>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</si>
  <si>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</si>
  <si>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</si>
  <si>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</si>
  <si>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</si>
  <si>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</si>
  <si>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</si>
  <si>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</si>
  <si>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</si>
  <si>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</si>
  <si>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</si>
  <si>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</si>
  <si>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</si>
  <si>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</si>
  <si>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</si>
  <si>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</si>
  <si>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</si>
  <si>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</si>
  <si>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</si>
  <si>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</si>
  <si>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</si>
  <si>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</si>
  <si>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</si>
  <si>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</si>
  <si>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</si>
  <si>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</si>
  <si>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</si>
  <si>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</si>
  <si>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</si>
  <si>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</si>
  <si>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</si>
  <si>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</si>
  <si>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</si>
  <si>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</si>
  <si>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</si>
  <si>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</si>
  <si>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</si>
  <si>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</si>
  <si>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</si>
  <si>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</si>
  <si>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</si>
  <si>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</si>
  <si>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</si>
  <si>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</si>
  <si>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</si>
  <si>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</si>
  <si>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</si>
  <si>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</si>
  <si>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</si>
  <si>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</si>
  <si>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</si>
  <si>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</si>
  <si>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</si>
  <si>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</si>
  <si>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</si>
  <si>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</si>
  <si>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</si>
  <si>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</si>
  <si>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</si>
  <si>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</si>
  <si>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</si>
  <si>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</si>
  <si>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</si>
  <si>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</si>
  <si>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</si>
  <si>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</si>
  <si>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</si>
  <si>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</si>
  <si>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</si>
  <si>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</si>
  <si>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</si>
  <si>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</si>
  <si>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</si>
  <si>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</si>
  <si>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</si>
  <si>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</si>
  <si>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</si>
  <si>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</si>
  <si>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</si>
  <si>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</si>
  <si>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</si>
  <si>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</si>
  <si>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</si>
  <si>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</si>
  <si>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</si>
  <si>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</si>
  <si>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</si>
  <si>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</si>
  <si>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</si>
  <si>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</si>
  <si>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</si>
  <si>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</si>
  <si>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</si>
  <si>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</si>
  <si>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</si>
  <si>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</si>
  <si>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</si>
  <si>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</si>
  <si>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</si>
  <si>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</si>
  <si>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</si>
  <si>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</si>
  <si>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</si>
  <si>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</si>
  <si>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</si>
  <si>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</si>
  <si>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</si>
  <si>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</si>
  <si>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</si>
  <si>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</si>
  <si>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</si>
  <si>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</si>
  <si>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</si>
  <si>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</si>
  <si>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</si>
  <si>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</si>
  <si>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</si>
  <si>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</si>
  <si>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</si>
  <si>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</si>
  <si>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</si>
  <si>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</si>
  <si>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</si>
  <si>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</si>
  <si>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</si>
  <si>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</si>
  <si>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</si>
  <si>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</si>
  <si>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</si>
  <si>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</si>
  <si>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</si>
  <si>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</si>
  <si>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</si>
  <si>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</si>
  <si>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</si>
  <si>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</si>
  <si>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</si>
  <si>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</si>
  <si>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</si>
  <si>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</si>
  <si>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</si>
  <si>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</si>
  <si>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</si>
  <si>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</si>
  <si>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</si>
  <si>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</si>
  <si>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</si>
  <si>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</si>
  <si>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</si>
  <si>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</si>
  <si>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</si>
  <si>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</si>
  <si>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</si>
  <si>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</si>
  <si>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</si>
  <si>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</si>
  <si>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</si>
  <si>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</si>
  <si>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</si>
  <si>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</si>
  <si>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</si>
  <si>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</si>
  <si>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</si>
  <si>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</si>
  <si>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</si>
  <si>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</si>
  <si>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</si>
  <si>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</si>
  <si>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</si>
  <si>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</si>
  <si>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</si>
  <si>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</si>
  <si>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</si>
  <si>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</si>
  <si>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</si>
  <si>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</si>
  <si>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</si>
  <si>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</si>
  <si>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</si>
  <si>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</si>
  <si>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</si>
  <si>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</si>
  <si>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</si>
  <si>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</si>
  <si>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</si>
  <si>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</si>
  <si>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</si>
  <si>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</si>
  <si>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</si>
  <si>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</si>
  <si>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</si>
  <si>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</si>
  <si>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</si>
  <si>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</si>
  <si>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</si>
  <si>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</si>
  <si>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</si>
  <si>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</si>
  <si>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</si>
  <si>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</si>
  <si>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</si>
  <si>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</si>
  <si>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</si>
  <si>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</si>
  <si>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</si>
  <si>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</si>
  <si>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</si>
  <si>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</si>
  <si>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</si>
  <si>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</si>
  <si>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</si>
  <si>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</si>
  <si>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</si>
  <si>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</si>
  <si>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</si>
  <si>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</si>
  <si>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</si>
  <si>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</si>
  <si>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</si>
  <si>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</si>
  <si>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</si>
  <si>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</si>
  <si>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</si>
  <si>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</si>
  <si>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</si>
  <si>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</si>
  <si>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</si>
  <si>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</si>
  <si>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</si>
  <si>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</si>
  <si>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</si>
  <si>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</si>
  <si>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</si>
  <si>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</si>
  <si>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</si>
  <si>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</si>
  <si>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</si>
  <si>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</si>
  <si>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</si>
  <si>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</si>
  <si>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</si>
  <si>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</si>
  <si>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</si>
  <si>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</si>
  <si>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</si>
  <si>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</si>
  <si>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</si>
  <si>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</si>
  <si>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</si>
  <si>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</si>
  <si>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</si>
  <si>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</si>
  <si>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</si>
  <si>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</si>
  <si>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</si>
  <si>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</si>
  <si>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</si>
  <si>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</si>
  <si>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</si>
  <si>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</si>
  <si>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</si>
  <si>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</si>
  <si>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</si>
  <si>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</si>
  <si>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</si>
  <si>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</si>
  <si>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</si>
  <si>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</si>
  <si>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</si>
  <si>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</si>
  <si>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</si>
  <si>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</si>
  <si>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</si>
  <si>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</si>
  <si>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</si>
  <si>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</si>
  <si>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</si>
  <si>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</si>
  <si>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</si>
  <si>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</si>
  <si>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</si>
  <si>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</si>
  <si>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</si>
  <si>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</si>
  <si>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</si>
  <si>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</si>
  <si>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</si>
  <si>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</si>
  <si>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</si>
  <si>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</si>
  <si>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</si>
  <si>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</si>
  <si>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</si>
  <si>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</si>
  <si>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</si>
  <si>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</si>
  <si>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</si>
  <si>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</si>
  <si>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</si>
  <si>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</si>
  <si>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</si>
  <si>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</si>
  <si>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</si>
  <si>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</si>
  <si>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</si>
  <si>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</si>
  <si>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</si>
  <si>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</si>
  <si>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</si>
  <si>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</si>
  <si>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</si>
  <si>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</si>
  <si>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</si>
  <si>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</si>
  <si>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</si>
  <si>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</si>
  <si>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</si>
  <si>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</si>
  <si>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</si>
  <si>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</si>
  <si>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</si>
  <si>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</si>
  <si>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</si>
  <si>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</si>
  <si>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</si>
  <si>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</si>
  <si>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</si>
  <si>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</si>
  <si>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</si>
  <si>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</si>
  <si>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</si>
  <si>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</si>
  <si>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</si>
  <si>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</si>
  <si>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</si>
  <si>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</si>
  <si>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</si>
  <si>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</si>
  <si>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</si>
  <si>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</si>
  <si>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</si>
  <si>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</si>
  <si>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</si>
  <si>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</si>
  <si>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</si>
  <si>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</si>
  <si>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</si>
  <si>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</si>
  <si>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</si>
  <si>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</si>
  <si>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</si>
  <si>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</si>
  <si>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</si>
  <si>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</si>
  <si>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</si>
  <si>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</si>
  <si>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</si>
  <si>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</si>
  <si>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</si>
  <si>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</si>
  <si>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</si>
  <si>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</si>
  <si>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</si>
  <si>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</si>
  <si>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</si>
  <si>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</si>
  <si>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</si>
  <si>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</si>
  <si>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</si>
  <si>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</si>
  <si>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</si>
  <si>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</si>
  <si>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</si>
  <si>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</si>
  <si>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</si>
  <si>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</si>
  <si>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</si>
  <si>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</si>
  <si>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</si>
  <si>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</si>
  <si>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</si>
  <si>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</si>
  <si>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</si>
  <si>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</si>
  <si>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</si>
  <si>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</si>
  <si>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</si>
  <si>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</si>
  <si>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</si>
  <si>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</si>
  <si>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</si>
  <si>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</si>
  <si>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</si>
  <si>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</si>
  <si>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</si>
  <si>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</si>
  <si>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</si>
  <si>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</si>
  <si>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</si>
  <si>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</si>
  <si>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</si>
  <si>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</si>
  <si>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</si>
  <si>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</si>
  <si>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</si>
  <si>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</si>
  <si>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</si>
  <si>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</si>
  <si>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</si>
  <si>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</si>
  <si>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</si>
  <si>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</si>
  <si>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</si>
  <si>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</si>
  <si>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</si>
  <si>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</si>
  <si>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</si>
  <si>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</si>
  <si>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</si>
  <si>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</si>
  <si>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</si>
  <si>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</si>
  <si>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</si>
  <si>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</si>
  <si>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</si>
  <si>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</si>
  <si>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</si>
  <si>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</si>
  <si>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</si>
  <si>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</si>
  <si>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</si>
  <si>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</si>
  <si>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</si>
  <si>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</si>
  <si>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</si>
  <si>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</si>
  <si>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</si>
  <si>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</si>
  <si>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</si>
  <si>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</si>
  <si>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</si>
  <si>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</si>
  <si>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</si>
  <si>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</si>
  <si>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</si>
  <si>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</si>
  <si>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</si>
  <si>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</si>
  <si>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</si>
  <si>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</si>
  <si>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</si>
  <si>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</si>
  <si>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</si>
  <si>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</si>
  <si>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</si>
  <si>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</si>
  <si>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</si>
  <si>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</si>
  <si>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</si>
  <si>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</si>
  <si>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</si>
  <si>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</si>
  <si>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</si>
  <si>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</si>
  <si>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</si>
  <si>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</si>
  <si>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</si>
  <si>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</si>
  <si>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</si>
  <si>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</si>
  <si>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</si>
  <si>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</si>
  <si>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</si>
  <si>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</si>
  <si>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</si>
  <si>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</si>
  <si>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</si>
  <si>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</si>
  <si>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</si>
  <si>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</si>
  <si>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</si>
  <si>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</si>
  <si>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</si>
  <si>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</si>
  <si>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</si>
  <si>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</si>
  <si>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</si>
  <si>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</si>
  <si>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</si>
  <si>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</si>
  <si>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</si>
  <si>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</si>
  <si>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</si>
  <si>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</si>
  <si>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</si>
  <si>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</si>
  <si>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</si>
  <si>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</si>
  <si>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</si>
  <si>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</si>
  <si>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</si>
  <si>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</si>
  <si>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</si>
  <si>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</si>
  <si>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</si>
  <si>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</si>
  <si>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</si>
  <si>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</si>
  <si>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</si>
  <si>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</si>
  <si>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</si>
  <si>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</si>
  <si>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</si>
  <si>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</si>
  <si>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</si>
  <si>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</si>
  <si>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</si>
  <si>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</si>
  <si>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</si>
  <si>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</si>
  <si>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</si>
  <si>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</si>
  <si>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</si>
  <si>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</si>
  <si>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</si>
  <si>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</si>
  <si>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</si>
  <si>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</si>
  <si>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</si>
  <si>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</si>
  <si>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</si>
  <si>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</si>
  <si>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</si>
  <si>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</si>
  <si>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</si>
  <si>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</si>
  <si>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</si>
  <si>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</si>
  <si>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</si>
  <si>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</si>
  <si>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</si>
  <si>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</si>
  <si>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</si>
  <si>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</si>
  <si>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</si>
  <si>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</si>
  <si>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</si>
  <si>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</si>
  <si>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</si>
  <si>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</si>
  <si>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</si>
  <si>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</si>
  <si>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</si>
  <si>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</si>
  <si>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</si>
  <si>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</si>
  <si>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</si>
  <si>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</si>
  <si>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</si>
  <si>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</si>
  <si>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</si>
  <si>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</si>
  <si>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</si>
  <si>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</si>
  <si>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</si>
  <si>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</si>
  <si>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</si>
  <si>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</si>
  <si>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</si>
  <si>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</si>
  <si>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</si>
  <si>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</si>
  <si>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</si>
  <si>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</si>
  <si>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</si>
  <si>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</si>
  <si>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</si>
  <si>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</si>
  <si>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</si>
  <si>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</si>
  <si>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</si>
  <si>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</si>
  <si>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</si>
  <si>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</si>
  <si>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</si>
  <si>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</si>
  <si>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</si>
  <si>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</si>
  <si>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</si>
  <si>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</si>
  <si>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</si>
  <si>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</si>
  <si>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</si>
  <si>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</si>
  <si>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</si>
  <si>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</si>
  <si>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</si>
  <si>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</si>
  <si>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</si>
  <si>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</si>
  <si>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</si>
  <si>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</si>
  <si>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</si>
  <si>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</si>
  <si>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</si>
  <si>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</si>
  <si>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</si>
  <si>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</si>
  <si>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</si>
  <si>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</si>
  <si>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</si>
  <si>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</si>
  <si>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</si>
  <si>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</si>
  <si>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</si>
  <si>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</si>
  <si>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</si>
  <si>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</si>
  <si>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</si>
  <si>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</si>
  <si>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</si>
  <si>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</si>
  <si>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</si>
  <si>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</si>
  <si>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</si>
  <si>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</si>
  <si>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</si>
  <si>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</si>
  <si>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</si>
  <si>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</si>
  <si>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</si>
  <si>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</si>
  <si>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</si>
  <si>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</si>
  <si>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</si>
  <si>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</si>
  <si>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</si>
  <si>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</si>
  <si>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</si>
  <si>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</si>
  <si>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</si>
  <si>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</si>
  <si>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</si>
  <si>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</si>
  <si>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</si>
  <si>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</si>
  <si>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</si>
  <si>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</si>
  <si>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</si>
  <si>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</si>
  <si>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</si>
  <si>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</si>
  <si>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</si>
  <si>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</si>
  <si>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</si>
  <si>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</si>
  <si>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</si>
  <si>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</si>
  <si>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</si>
  <si>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</si>
  <si>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</si>
  <si>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</si>
  <si>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</si>
  <si>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</si>
  <si>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</si>
  <si>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</si>
  <si>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</si>
  <si>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</si>
  <si>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</si>
  <si>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</si>
  <si>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</si>
  <si>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</si>
  <si>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</si>
  <si>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</si>
  <si>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</si>
  <si>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</si>
  <si>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</si>
  <si>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</si>
  <si>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</si>
  <si>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</si>
  <si>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</si>
  <si>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</si>
  <si>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</si>
  <si>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</si>
  <si>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</si>
  <si>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</si>
  <si>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</si>
  <si>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</si>
  <si>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</si>
  <si>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</si>
  <si>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</si>
  <si>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</si>
  <si>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</si>
  <si>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</si>
  <si>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</si>
  <si>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</si>
  <si>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</si>
  <si>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</si>
  <si>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</si>
  <si>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</si>
  <si>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</si>
  <si>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</si>
  <si>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</si>
  <si>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</si>
  <si>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</si>
  <si>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</si>
  <si>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</si>
  <si>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</si>
  <si>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</si>
  <si>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</si>
  <si>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</si>
  <si>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</si>
  <si>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</si>
  <si>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</si>
  <si>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</si>
  <si>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</si>
  <si>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</si>
  <si>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</si>
  <si>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</si>
  <si>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</si>
  <si>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</si>
  <si>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</si>
  <si>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</si>
  <si>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</si>
  <si>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</si>
  <si>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</si>
  <si>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</si>
  <si>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</si>
  <si>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</si>
  <si>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</si>
  <si>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</si>
  <si>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</si>
  <si>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</si>
  <si>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</si>
  <si>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</si>
  <si>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</si>
  <si>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</si>
  <si>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</si>
  <si>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</si>
  <si>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</si>
  <si>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</si>
  <si>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</si>
  <si>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</si>
  <si>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</si>
  <si>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</si>
  <si>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</si>
  <si>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</si>
  <si>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</si>
  <si>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</si>
  <si>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</si>
  <si>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</si>
  <si>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</si>
  <si>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</si>
  <si>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</si>
  <si>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</si>
  <si>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</si>
  <si>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</si>
  <si>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</si>
  <si>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</si>
  <si>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</si>
  <si>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</si>
  <si>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</si>
  <si>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</si>
  <si>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</si>
  <si>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</si>
  <si>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</si>
  <si>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</si>
  <si>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</si>
  <si>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</si>
  <si>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</si>
  <si>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</si>
  <si>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</si>
  <si>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</si>
  <si>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</si>
  <si>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</si>
  <si>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</si>
  <si>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</si>
  <si>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</si>
  <si>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</si>
  <si>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</si>
  <si>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</si>
  <si>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</si>
  <si>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</si>
  <si>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</si>
  <si>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</si>
  <si>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</si>
  <si>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</si>
  <si>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</si>
  <si>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</si>
  <si>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</si>
  <si>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</si>
  <si>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</si>
  <si>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</si>
  <si>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</si>
  <si>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</si>
  <si>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</si>
  <si>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</si>
  <si>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</si>
  <si>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</si>
  <si>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</si>
  <si>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</si>
  <si>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</si>
  <si>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</si>
  <si>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</si>
  <si>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</si>
  <si>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</si>
  <si>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</si>
  <si>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</si>
  <si>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</si>
  <si>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</si>
  <si>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</si>
  <si>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</si>
  <si>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</si>
  <si>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</si>
  <si>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</si>
  <si>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</si>
  <si>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</si>
  <si>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</si>
  <si>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</si>
  <si>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</si>
  <si>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</si>
  <si>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</si>
  <si>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</si>
  <si>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</si>
  <si>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</si>
  <si>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</si>
  <si>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</si>
  <si>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</si>
  <si>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</si>
  <si>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</si>
  <si>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</si>
  <si>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</si>
  <si>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</si>
  <si>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</si>
  <si>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</si>
  <si>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</si>
  <si>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</si>
  <si>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</si>
  <si>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</si>
  <si>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</si>
  <si>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</si>
  <si>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</si>
  <si>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</si>
  <si>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</si>
  <si>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</si>
  <si>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</si>
  <si>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</si>
  <si>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</si>
  <si>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</si>
  <si>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</si>
  <si>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</si>
  <si>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</si>
  <si>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</si>
  <si>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</si>
  <si>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</si>
  <si>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</si>
  <si>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</si>
  <si>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</si>
  <si>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</si>
  <si>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</si>
  <si>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</si>
  <si>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</si>
  <si>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</si>
  <si>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</si>
  <si>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</si>
  <si>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</si>
  <si>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</si>
  <si>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</si>
  <si>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</si>
  <si>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</si>
  <si>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</si>
  <si>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</si>
  <si>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</si>
  <si>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</si>
  <si>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</si>
  <si>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</si>
  <si>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</si>
  <si>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</si>
  <si>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</si>
  <si>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</si>
  <si>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</si>
  <si>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</si>
  <si>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</si>
  <si>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</si>
  <si>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</si>
  <si>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</si>
  <si>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</si>
  <si>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</si>
  <si>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</si>
  <si>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</si>
  <si>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</si>
  <si>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</si>
  <si>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</si>
  <si>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</si>
  <si>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</si>
  <si>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</si>
  <si>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</si>
  <si>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</si>
  <si>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</si>
  <si>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</si>
  <si>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</si>
  <si>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</si>
  <si>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</si>
  <si>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</si>
  <si>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</si>
  <si>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</si>
  <si>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</si>
  <si>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</si>
  <si>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</si>
  <si>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</si>
  <si>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</si>
  <si>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</si>
  <si>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</si>
  <si>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</si>
  <si>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</si>
  <si>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</si>
  <si>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</si>
  <si>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</si>
  <si>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</si>
  <si>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</si>
  <si>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</si>
  <si>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</si>
  <si>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</si>
  <si>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</si>
  <si>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</si>
  <si>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</si>
  <si>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</si>
  <si>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</si>
  <si>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</si>
  <si>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</si>
  <si>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</si>
  <si>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</si>
  <si>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</si>
  <si>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</si>
  <si>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</si>
  <si>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</si>
  <si>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</si>
  <si>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</si>
  <si>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</si>
  <si>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</si>
  <si>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</si>
  <si>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</si>
  <si>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</si>
  <si>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</si>
  <si>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</si>
  <si>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</si>
  <si>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</si>
  <si>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</si>
  <si>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</si>
  <si>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</si>
  <si>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</si>
  <si>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</si>
  <si>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</si>
  <si>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</si>
  <si>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</si>
  <si>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</si>
  <si>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</si>
  <si>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</si>
  <si>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</si>
  <si>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</si>
  <si>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</si>
  <si>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</si>
  <si>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</si>
  <si>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</si>
  <si>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</si>
  <si>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</si>
  <si>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</si>
  <si>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</si>
  <si>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</si>
  <si>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</si>
  <si>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</si>
  <si>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</si>
  <si>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</si>
  <si>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</si>
  <si>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</si>
  <si>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</si>
  <si>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</si>
  <si>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</si>
  <si>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</si>
  <si>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</si>
  <si>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</si>
  <si>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</si>
  <si>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</si>
  <si>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</si>
  <si>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</si>
  <si>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</si>
  <si>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</si>
  <si>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</si>
  <si>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</si>
  <si>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</si>
  <si>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</si>
  <si>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</si>
  <si>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</si>
  <si>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</si>
  <si>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</si>
  <si>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</si>
  <si>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</si>
  <si>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</si>
  <si>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</si>
  <si>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</si>
  <si>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</si>
  <si>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</si>
  <si>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</si>
  <si>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</si>
  <si>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</si>
  <si>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</si>
  <si>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</si>
  <si>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</si>
  <si>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</si>
  <si>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</si>
  <si>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</si>
  <si>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</si>
  <si>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</si>
  <si>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</si>
  <si>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</si>
  <si>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</si>
  <si>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</si>
  <si>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</si>
  <si>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</si>
  <si>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</si>
  <si>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</si>
  <si>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</si>
  <si>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</si>
  <si>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</si>
  <si>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</si>
  <si>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</si>
  <si>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</si>
  <si>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</si>
  <si>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</si>
  <si>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</si>
  <si>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</si>
  <si>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</si>
  <si>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</si>
  <si>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</si>
  <si>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</si>
  <si>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</si>
  <si>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</si>
  <si>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</si>
  <si>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</si>
  <si>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</si>
  <si>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</si>
  <si>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</si>
  <si>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</si>
  <si>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</si>
  <si>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</si>
  <si>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</si>
  <si>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</si>
  <si>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</si>
  <si>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</si>
  <si>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</si>
  <si>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</si>
  <si>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</si>
  <si>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</si>
  <si>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</si>
  <si>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</si>
  <si>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</si>
  <si>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</si>
  <si>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</si>
  <si>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</si>
  <si>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</si>
  <si>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</si>
  <si>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</si>
  <si>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</si>
  <si>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</si>
  <si>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</si>
  <si>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</si>
  <si>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</si>
  <si>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</si>
  <si>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</si>
  <si>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</si>
  <si>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</si>
  <si>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</si>
  <si>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</si>
  <si>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</si>
  <si>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</si>
  <si>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</si>
  <si>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</si>
  <si>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</si>
  <si>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</si>
  <si>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</si>
  <si>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</si>
  <si>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</si>
  <si>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</si>
  <si>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</si>
  <si>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</si>
  <si>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</si>
  <si>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</si>
  <si>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</si>
  <si>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</si>
  <si>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</si>
  <si>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</si>
  <si>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</si>
  <si>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</si>
  <si>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</si>
  <si>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</si>
  <si>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</si>
  <si>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</si>
  <si>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</si>
  <si>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</si>
  <si>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</si>
  <si>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</si>
  <si>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</si>
  <si>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</si>
  <si>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</si>
  <si>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</si>
  <si>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</si>
  <si>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</si>
  <si>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</si>
  <si>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</si>
  <si>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</si>
  <si>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</si>
  <si>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</si>
  <si>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</si>
  <si>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</si>
  <si>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</si>
  <si>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</si>
  <si>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</si>
  <si>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</si>
  <si>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</si>
  <si>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</si>
  <si>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</si>
  <si>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</si>
  <si>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</si>
  <si>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</si>
  <si>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</si>
  <si>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</si>
  <si>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</si>
  <si>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</si>
  <si>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</si>
  <si>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</si>
  <si>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</si>
  <si>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</si>
  <si>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</si>
  <si>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</si>
  <si>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</si>
  <si>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</si>
  <si>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</si>
  <si>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</si>
  <si>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</si>
  <si>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</si>
  <si>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</si>
  <si>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</si>
  <si>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</si>
  <si>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</si>
  <si>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</si>
  <si>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</si>
  <si>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</si>
  <si>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</si>
  <si>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</si>
  <si>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</si>
  <si>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</si>
  <si>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</si>
  <si>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</si>
  <si>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</si>
  <si>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</si>
  <si>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</si>
  <si>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</si>
  <si>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</si>
  <si>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</si>
  <si>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</si>
  <si>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</si>
  <si>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</si>
  <si>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</si>
  <si>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</si>
  <si>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</si>
  <si>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</si>
  <si>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</si>
  <si>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</si>
  <si>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</si>
  <si>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</si>
  <si>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</si>
  <si>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</si>
  <si>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</si>
  <si>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</si>
  <si>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</si>
  <si>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</si>
  <si>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</si>
  <si>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</si>
  <si>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</si>
  <si>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</si>
  <si>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</si>
  <si>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</si>
  <si>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</si>
  <si>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</si>
  <si>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</si>
  <si>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</si>
  <si>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</si>
  <si>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</si>
  <si>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</si>
  <si>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</si>
  <si>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</si>
  <si>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</si>
  <si>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</si>
  <si>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</si>
  <si>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</si>
  <si>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</si>
  <si>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</si>
  <si>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</si>
  <si>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</si>
  <si>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</si>
  <si>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</si>
  <si>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</si>
  <si>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</si>
  <si>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</si>
  <si>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</si>
  <si>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</si>
  <si>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</si>
  <si>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</si>
  <si>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</si>
  <si>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</si>
  <si>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</si>
  <si>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</si>
  <si>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</si>
  <si>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</si>
  <si>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</si>
  <si>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</si>
  <si>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</si>
  <si>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</si>
  <si>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</si>
  <si>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</si>
  <si>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</si>
  <si>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</si>
  <si>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</si>
  <si>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</si>
  <si>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</si>
  <si>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</si>
  <si>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</si>
  <si>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</si>
  <si>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</si>
  <si>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</si>
  <si>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</si>
  <si>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</si>
  <si>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</si>
  <si>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</si>
  <si>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</si>
  <si>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</si>
  <si>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</si>
  <si>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</si>
  <si>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</si>
  <si>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</si>
  <si>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</si>
  <si>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</si>
  <si>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</si>
  <si>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</si>
  <si>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</si>
  <si>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</si>
  <si>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</si>
  <si>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</si>
  <si>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</si>
  <si>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</si>
  <si>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</si>
  <si>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</si>
  <si>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</si>
  <si>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</si>
  <si>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</si>
  <si>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</si>
  <si>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</si>
  <si>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</si>
  <si>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</si>
  <si>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</si>
  <si>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</si>
  <si>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</si>
  <si>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</si>
  <si>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</si>
  <si>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</si>
  <si>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</si>
  <si>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</si>
  <si>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</si>
  <si>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</si>
  <si>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</si>
  <si>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</si>
  <si>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</si>
  <si>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</si>
  <si>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</si>
  <si>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</si>
  <si>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</si>
  <si>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</si>
  <si>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</si>
  <si>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</si>
  <si>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</si>
  <si>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</si>
  <si>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</si>
  <si>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</si>
  <si>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</si>
  <si>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</si>
  <si>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</si>
  <si>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</si>
  <si>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</si>
  <si>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</si>
  <si>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</si>
  <si>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</si>
  <si>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</si>
  <si>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</si>
  <si>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</si>
  <si>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</si>
  <si>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</si>
  <si>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</si>
  <si>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</si>
  <si>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</si>
  <si>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</si>
  <si>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</si>
  <si>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</si>
  <si>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</si>
  <si>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</si>
  <si>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</si>
  <si>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</si>
  <si>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</si>
  <si>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</si>
  <si>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</si>
  <si>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</si>
  <si>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</si>
  <si>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</si>
  <si>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</si>
  <si>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</si>
  <si>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</si>
  <si>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</si>
  <si>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</si>
  <si>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</si>
  <si>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</si>
  <si>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</si>
  <si>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</si>
  <si>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</si>
  <si>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</si>
  <si>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</si>
  <si>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</si>
  <si>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</si>
  <si>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</si>
  <si>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</si>
  <si>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</si>
  <si>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</si>
  <si>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</si>
  <si>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</si>
  <si>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</si>
  <si>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</si>
  <si>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</si>
  <si>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</si>
  <si>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</si>
  <si>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</si>
  <si>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</si>
  <si>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</si>
  <si>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</si>
  <si>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</si>
  <si>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</si>
  <si>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</si>
  <si>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</si>
  <si>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</si>
  <si>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</si>
  <si>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</si>
  <si>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</si>
  <si>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</si>
  <si>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</si>
  <si>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</si>
  <si>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</si>
  <si>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</si>
  <si>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</si>
  <si>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</si>
  <si>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</si>
  <si>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</si>
  <si>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</si>
  <si>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</si>
  <si>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</si>
  <si>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</si>
  <si>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</si>
  <si>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</si>
  <si>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</si>
  <si>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</si>
  <si>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</si>
  <si>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</si>
  <si>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</si>
  <si>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</si>
  <si>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</si>
  <si>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</si>
  <si>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</si>
  <si>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</si>
  <si>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</si>
  <si>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</si>
  <si>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</si>
  <si>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</si>
  <si>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</si>
  <si>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</si>
  <si>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</si>
  <si>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</si>
  <si>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</si>
  <si>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</si>
  <si>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</si>
  <si>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</si>
  <si>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</si>
  <si>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</si>
  <si>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</si>
  <si>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</si>
  <si>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</si>
  <si>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</si>
  <si>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</si>
  <si>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</si>
  <si>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</si>
  <si>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</si>
  <si>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</si>
  <si>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</si>
  <si>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</si>
  <si>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</si>
  <si>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</si>
  <si>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</si>
  <si>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</si>
  <si>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</si>
  <si>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</si>
  <si>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</si>
  <si>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</si>
  <si>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</si>
  <si>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</si>
  <si>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</si>
  <si>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</si>
  <si>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</si>
  <si>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</si>
  <si>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</si>
  <si>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</si>
  <si>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</si>
  <si>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</si>
  <si>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</si>
  <si>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</si>
  <si>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</si>
  <si>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</si>
  <si>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</si>
  <si>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</si>
  <si>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</si>
  <si>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</si>
  <si>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</si>
  <si>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</si>
  <si>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</si>
  <si>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</si>
  <si>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</si>
  <si>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</si>
  <si>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</si>
  <si>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</si>
  <si>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</si>
  <si>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</si>
  <si>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</si>
  <si>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</si>
  <si>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</si>
  <si>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</si>
  <si>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</si>
  <si>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</si>
  <si>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</si>
  <si>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</si>
  <si>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</si>
  <si>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</si>
  <si>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</si>
  <si>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</si>
  <si>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</si>
  <si>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</si>
  <si>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</si>
  <si>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</si>
  <si>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</si>
  <si>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</si>
  <si>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</si>
  <si>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</si>
  <si>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</si>
  <si>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</si>
  <si>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</si>
  <si>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</si>
  <si>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</si>
  <si>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</si>
  <si>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</si>
  <si>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</si>
  <si>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</si>
  <si>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</si>
  <si>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</si>
  <si>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</si>
  <si>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</si>
  <si>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</si>
  <si>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</si>
  <si>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</si>
  <si>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</si>
  <si>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</si>
  <si>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</si>
  <si>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</si>
  <si>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</si>
  <si>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</si>
  <si>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</si>
  <si>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</si>
  <si>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</si>
  <si>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</si>
  <si>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</si>
  <si>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</si>
  <si>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</si>
  <si>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</si>
  <si>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</si>
  <si>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</si>
  <si>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</si>
  <si>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</si>
  <si>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</si>
  <si>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</si>
  <si>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</si>
  <si>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</si>
  <si>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</si>
  <si>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</si>
  <si>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</si>
  <si>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</si>
  <si>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</si>
  <si>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</si>
  <si>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</si>
  <si>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</si>
  <si>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</si>
  <si>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</si>
  <si>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</si>
  <si>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</si>
  <si>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</si>
  <si>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</si>
  <si>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</si>
  <si>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</si>
  <si>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</si>
  <si>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</si>
  <si>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</si>
  <si>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</si>
  <si>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</si>
  <si>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</si>
  <si>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</si>
  <si>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</si>
  <si>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</si>
  <si>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</si>
  <si>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</si>
  <si>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</si>
  <si>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</si>
  <si>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</si>
  <si>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</si>
  <si>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</si>
  <si>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</si>
  <si>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</si>
  <si>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</si>
  <si>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</si>
  <si>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</si>
  <si>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</si>
  <si>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</si>
  <si>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</si>
  <si>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</si>
  <si>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</si>
  <si>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</si>
  <si>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</si>
  <si>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</si>
  <si>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</si>
  <si>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</si>
  <si>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</si>
  <si>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</si>
  <si>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</si>
  <si>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</si>
  <si>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</si>
  <si>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</si>
  <si>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</si>
  <si>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</si>
  <si>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</si>
  <si>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</si>
  <si>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</si>
  <si>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</si>
  <si>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</si>
  <si>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</si>
  <si>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</si>
  <si>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</si>
  <si>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</si>
  <si>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</si>
  <si>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</si>
  <si>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</si>
  <si>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</si>
  <si>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</si>
  <si>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</si>
  <si>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</si>
  <si>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</si>
  <si>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</si>
  <si>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</si>
  <si>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</si>
  <si>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</si>
  <si>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</si>
  <si>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</si>
  <si>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</si>
  <si>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</si>
  <si>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</si>
  <si>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</si>
  <si>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</si>
  <si>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</si>
  <si>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</si>
  <si>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</si>
  <si>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</si>
  <si>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</si>
  <si>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</si>
  <si>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</si>
  <si>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</si>
  <si>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</si>
  <si>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</si>
  <si>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</si>
  <si>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</si>
  <si>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</si>
  <si>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</si>
  <si>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</si>
  <si>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</si>
  <si>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</si>
  <si>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</si>
  <si>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</si>
  <si>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</si>
  <si>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</si>
  <si>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</si>
  <si>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</si>
  <si>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</si>
  <si>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</si>
  <si>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</si>
  <si>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</si>
  <si>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</si>
  <si>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</si>
  <si>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</si>
  <si>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</si>
  <si>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</si>
  <si>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</si>
  <si>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</si>
  <si>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</si>
  <si>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</si>
  <si>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</si>
  <si>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</si>
  <si>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</si>
  <si>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</si>
  <si>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</si>
  <si>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</si>
  <si>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</si>
  <si>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</si>
  <si>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</si>
  <si>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</si>
  <si>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</si>
  <si>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</si>
  <si>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</si>
  <si>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</si>
  <si>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</si>
  <si>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</si>
  <si>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</si>
  <si>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</si>
  <si>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</si>
  <si>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</si>
  <si>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</si>
  <si>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</si>
  <si>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</si>
  <si>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</si>
  <si>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</si>
  <si>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</si>
  <si>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</si>
  <si>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</si>
  <si>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</si>
  <si>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</si>
  <si>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</si>
  <si>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</si>
  <si>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</si>
  <si>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</si>
  <si>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</si>
  <si>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</si>
  <si>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</si>
  <si>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</si>
  <si>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</si>
  <si>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</si>
  <si>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</si>
  <si>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</si>
  <si>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</si>
  <si>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</si>
  <si>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</si>
  <si>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</si>
  <si>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</si>
  <si>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</si>
  <si>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</si>
  <si>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</si>
  <si>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</si>
  <si>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</si>
  <si>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</si>
  <si>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</si>
  <si>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</si>
  <si>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</si>
  <si>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</si>
  <si>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</si>
  <si>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</si>
  <si>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</si>
  <si>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</si>
  <si>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</si>
  <si>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</si>
  <si>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</si>
  <si>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</si>
  <si>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</si>
  <si>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</si>
  <si>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</si>
  <si>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</si>
  <si>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</si>
  <si>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</si>
  <si>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</si>
  <si>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</si>
  <si>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</si>
  <si>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</si>
  <si>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</si>
  <si>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</si>
  <si>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</si>
  <si>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</si>
  <si>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</si>
  <si>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</si>
  <si>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</si>
  <si>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</si>
  <si>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</si>
  <si>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</si>
  <si>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</si>
  <si>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</si>
  <si>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</si>
  <si>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</si>
  <si>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</si>
  <si>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</si>
  <si>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</si>
  <si>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</si>
  <si>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</si>
  <si>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</si>
  <si>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</si>
  <si>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</si>
  <si>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</si>
  <si>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</si>
  <si>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</si>
  <si>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</si>
  <si>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</si>
  <si>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</si>
  <si>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</si>
  <si>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</si>
  <si>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</si>
  <si>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</si>
  <si>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</si>
  <si>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</si>
  <si>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</si>
  <si>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</si>
  <si>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</si>
  <si>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</si>
  <si>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</si>
  <si>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</si>
  <si>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</si>
  <si>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</si>
  <si>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</si>
  <si>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</si>
  <si>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</si>
  <si>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</si>
  <si>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</si>
  <si>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</si>
  <si>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</si>
  <si>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</si>
  <si>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</si>
  <si>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</si>
  <si>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</si>
  <si>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</si>
  <si>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</si>
  <si>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</si>
  <si>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</si>
  <si>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</si>
  <si>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</si>
  <si>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</si>
  <si>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</si>
  <si>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</si>
  <si>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</si>
  <si>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</si>
  <si>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</si>
  <si>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</si>
  <si>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</si>
  <si>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</si>
  <si>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</si>
  <si>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</si>
  <si>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</si>
  <si>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</si>
  <si>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</si>
  <si>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</si>
  <si>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</si>
  <si>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</si>
  <si>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</si>
  <si>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</si>
  <si>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</si>
  <si>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</si>
  <si>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</si>
  <si>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</si>
  <si>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</si>
  <si>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</si>
  <si>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</si>
  <si>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</si>
  <si>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</si>
  <si>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</si>
  <si>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</si>
  <si>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</si>
  <si>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</si>
  <si>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</si>
  <si>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</si>
  <si>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</si>
  <si>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</si>
  <si>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</si>
  <si>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</si>
  <si>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</si>
  <si>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</si>
  <si>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</si>
  <si>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</si>
  <si>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</si>
  <si>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</si>
  <si>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</si>
  <si>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</si>
  <si>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</si>
  <si>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</si>
  <si>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</si>
  <si>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</si>
  <si>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</si>
  <si>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</si>
  <si>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</si>
  <si>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</si>
  <si>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</si>
  <si>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</si>
  <si>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</si>
  <si>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</si>
  <si>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</si>
  <si>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</si>
  <si>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</si>
  <si>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</si>
  <si>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</si>
  <si>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</si>
  <si>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</si>
  <si>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</si>
  <si>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</si>
  <si>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</si>
  <si>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</si>
  <si>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</si>
  <si>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</si>
  <si>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</si>
  <si>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</si>
  <si>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</si>
  <si>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</si>
  <si>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</si>
  <si>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</si>
  <si>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</si>
  <si>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</si>
  <si>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</si>
  <si>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</si>
  <si>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</si>
  <si>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</si>
  <si>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</si>
  <si>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</si>
  <si>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</si>
  <si>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</si>
  <si>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</si>
  <si>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</si>
  <si>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</si>
  <si>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</si>
  <si>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</si>
  <si>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</si>
  <si>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</si>
  <si>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</si>
  <si>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</si>
  <si>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</si>
  <si>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</si>
  <si>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</si>
  <si>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</si>
  <si>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</si>
  <si>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</si>
  <si>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</si>
  <si>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</si>
  <si>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</si>
  <si>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</si>
  <si>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</si>
  <si>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</si>
  <si>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</si>
  <si>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</si>
  <si>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</si>
  <si>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</si>
  <si>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</si>
  <si>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</si>
  <si>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</si>
  <si>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</si>
  <si>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</si>
  <si>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</si>
  <si>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</si>
  <si>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</si>
  <si>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</si>
  <si>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</si>
  <si>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</si>
  <si>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</si>
  <si>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</si>
  <si>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</si>
  <si>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</si>
  <si>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</si>
  <si>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</si>
  <si>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</si>
  <si>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</si>
  <si>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</si>
  <si>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</si>
  <si>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</si>
  <si>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</si>
  <si>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</si>
  <si>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</si>
  <si>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</si>
  <si>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</si>
  <si>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</si>
  <si>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</si>
  <si>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</si>
  <si>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</si>
  <si>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</si>
  <si>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</si>
  <si>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</si>
  <si>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</si>
  <si>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</si>
  <si>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</si>
  <si>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</si>
  <si>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</si>
  <si>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</si>
  <si>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</si>
  <si>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</si>
  <si>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</si>
  <si>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</si>
  <si>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</si>
  <si>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</si>
  <si>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</si>
  <si>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</si>
  <si>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</si>
  <si>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</si>
  <si>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</si>
  <si>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</si>
  <si>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</si>
  <si>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</si>
  <si>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</si>
  <si>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</si>
  <si>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</si>
  <si>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</si>
  <si>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</si>
  <si>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</si>
  <si>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</si>
  <si>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</si>
  <si>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</si>
  <si>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</si>
  <si>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</si>
  <si>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</si>
  <si>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</si>
  <si>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</si>
  <si>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</si>
  <si>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</si>
  <si>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</si>
  <si>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</si>
  <si>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</si>
  <si>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</si>
  <si>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</si>
  <si>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</si>
  <si>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</si>
  <si>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</si>
  <si>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</si>
  <si>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</si>
  <si>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</si>
  <si>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</si>
  <si>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</si>
  <si>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</si>
  <si>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</si>
  <si>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</si>
  <si>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</si>
  <si>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</si>
  <si>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</si>
  <si>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</si>
  <si>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</si>
  <si>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</si>
  <si>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</si>
  <si>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</si>
  <si>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</si>
  <si>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</si>
  <si>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</si>
  <si>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</si>
  <si>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</si>
  <si>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</si>
  <si>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</si>
  <si>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</si>
  <si>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</si>
  <si>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</si>
  <si>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</si>
  <si>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</si>
  <si>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</si>
  <si>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</si>
  <si>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</si>
  <si>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</si>
  <si>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</si>
  <si>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</si>
  <si>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</si>
  <si>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</si>
  <si>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</si>
  <si>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</si>
  <si>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</si>
  <si>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</si>
  <si>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</si>
  <si>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</si>
  <si>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</si>
  <si>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</si>
  <si>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</si>
  <si>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</si>
  <si>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</si>
  <si>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</si>
  <si>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</si>
  <si>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</si>
  <si>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</si>
  <si>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</si>
  <si>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</si>
  <si>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</si>
  <si>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</si>
  <si>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</si>
  <si>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</si>
  <si>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</si>
  <si>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</si>
  <si>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</si>
  <si>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</si>
  <si>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</si>
  <si>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</si>
  <si>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</si>
  <si>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</si>
  <si>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</si>
  <si>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</si>
  <si>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</si>
  <si>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</si>
  <si>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</si>
  <si>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</si>
  <si>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</si>
  <si>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</si>
  <si>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</si>
  <si>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</si>
  <si>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</si>
  <si>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</si>
  <si>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</si>
  <si>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</si>
  <si>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</si>
  <si>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</si>
  <si>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</si>
  <si>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</si>
  <si>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</si>
  <si>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</si>
  <si>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</si>
  <si>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</si>
  <si>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</si>
  <si>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</si>
  <si>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</si>
  <si>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</si>
  <si>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</si>
  <si>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</si>
  <si>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</si>
  <si>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</si>
  <si>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</si>
  <si>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</si>
  <si>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</si>
  <si>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</si>
  <si>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</si>
  <si>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</si>
  <si>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</si>
  <si>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</si>
  <si>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</si>
  <si>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</si>
  <si>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</si>
  <si>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</si>
  <si>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</si>
  <si>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</si>
  <si>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</si>
  <si>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</si>
  <si>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</si>
  <si>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</si>
  <si>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</si>
  <si>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</si>
  <si>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</si>
  <si>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</si>
  <si>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</si>
  <si>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</si>
  <si>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</si>
  <si>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</si>
  <si>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</si>
  <si>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</si>
  <si>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</si>
  <si>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</si>
  <si>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</si>
  <si>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</si>
  <si>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</si>
  <si>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</si>
  <si>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</si>
  <si>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</si>
  <si>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</si>
  <si>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</si>
  <si>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</si>
  <si>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</si>
  <si>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</si>
  <si>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</si>
  <si>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</si>
  <si>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</si>
  <si>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</si>
  <si>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</si>
  <si>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</si>
  <si>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</si>
  <si>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</si>
  <si>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</si>
  <si>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</si>
  <si>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</si>
  <si>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</si>
  <si>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</si>
  <si>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</si>
  <si>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</si>
  <si>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</si>
  <si>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</si>
  <si>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</si>
  <si>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</si>
  <si>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</si>
  <si>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</si>
  <si>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</si>
  <si>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</si>
  <si>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</si>
  <si>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</si>
  <si>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</si>
  <si>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</si>
  <si>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</si>
  <si>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</si>
  <si>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</si>
  <si>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</si>
  <si>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</si>
  <si>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</si>
  <si>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</si>
  <si>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</si>
  <si>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</si>
  <si>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</si>
  <si>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</si>
  <si>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</si>
  <si>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</si>
  <si>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</si>
  <si>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</si>
  <si>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</si>
  <si>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</si>
  <si>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</si>
  <si>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</si>
  <si>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</si>
  <si>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</si>
  <si>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</si>
  <si>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</si>
  <si>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</si>
  <si>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</si>
  <si>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</si>
  <si>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</si>
  <si>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</si>
  <si>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</si>
  <si>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</si>
  <si>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</si>
  <si>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</si>
  <si>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</si>
  <si>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</si>
  <si>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</si>
  <si>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</si>
  <si>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</si>
  <si>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</si>
  <si>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</si>
  <si>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</si>
  <si>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</si>
  <si>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</si>
  <si>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</si>
  <si>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</si>
  <si>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</si>
  <si>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</si>
  <si>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</si>
  <si>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</si>
  <si>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</si>
  <si>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</si>
  <si>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</si>
  <si>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</si>
  <si>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</si>
  <si>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</si>
  <si>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</si>
  <si>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</si>
  <si>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</si>
  <si>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</si>
  <si>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</si>
  <si>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</si>
  <si>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</si>
  <si>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</si>
  <si>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</si>
  <si>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</si>
  <si>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</si>
  <si>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</si>
  <si>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</si>
  <si>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</si>
  <si>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</si>
  <si>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</si>
  <si>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</si>
  <si>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</si>
  <si>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</si>
  <si>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</si>
  <si>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</si>
  <si>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</si>
  <si>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</si>
  <si>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</si>
  <si>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</si>
  <si>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</si>
  <si>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</si>
  <si>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</si>
  <si>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</si>
  <si>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</si>
  <si>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</si>
  <si>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</si>
  <si>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</si>
  <si>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</si>
  <si>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</si>
  <si>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</si>
  <si>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</si>
  <si>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</si>
  <si>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</si>
  <si>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</si>
  <si>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</si>
  <si>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</si>
  <si>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</si>
  <si>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</si>
  <si>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</si>
  <si>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</si>
  <si>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</si>
  <si>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</si>
  <si>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</si>
  <si>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</si>
  <si>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</si>
  <si>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</si>
  <si>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</si>
  <si>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</si>
  <si>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</si>
  <si>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</si>
  <si>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</si>
  <si>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</si>
  <si>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</si>
  <si>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</si>
  <si>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</si>
  <si>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</si>
  <si>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</si>
  <si>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</si>
  <si>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</si>
  <si>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</si>
  <si>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</si>
  <si>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</si>
  <si>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</si>
  <si>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</si>
  <si>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</si>
  <si>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</si>
  <si>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</si>
  <si>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</si>
  <si>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</si>
  <si>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</si>
  <si>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</si>
  <si>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</si>
  <si>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</si>
  <si>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</si>
  <si>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</si>
  <si>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</si>
  <si>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</si>
  <si>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</si>
  <si>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</si>
  <si>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</si>
  <si>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</si>
  <si>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</si>
  <si>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</si>
  <si>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</si>
  <si>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</si>
  <si>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</si>
  <si>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</si>
  <si>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</si>
  <si>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</si>
  <si>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</si>
  <si>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</si>
  <si>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</si>
  <si>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</si>
  <si>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</si>
  <si>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</si>
  <si>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</si>
  <si>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</si>
  <si>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</si>
  <si>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</si>
  <si>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</si>
  <si>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</si>
  <si>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</si>
  <si>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</si>
  <si>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</si>
  <si>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</si>
  <si>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</si>
  <si>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</si>
  <si>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</si>
  <si>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</si>
  <si>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</si>
  <si>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</si>
  <si>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</si>
  <si>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</si>
  <si>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</si>
  <si>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</si>
  <si>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</si>
  <si>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</si>
  <si>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</si>
  <si>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</si>
  <si>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</si>
  <si>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</si>
  <si>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</si>
  <si>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</si>
  <si>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</si>
  <si>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</si>
  <si>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</si>
  <si>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</si>
  <si>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</si>
  <si>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</si>
  <si>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</si>
  <si>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</si>
  <si>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</si>
  <si>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</si>
  <si>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</si>
  <si>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</si>
  <si>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</si>
  <si>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</si>
  <si>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</si>
  <si>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</si>
  <si>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</si>
  <si>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</si>
  <si>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</si>
  <si>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</si>
  <si>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</si>
  <si>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</si>
  <si>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</si>
  <si>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</si>
  <si>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</si>
  <si>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</si>
  <si>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</si>
  <si>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</si>
  <si>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</si>
  <si>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</si>
  <si>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</si>
  <si>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</si>
  <si>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</si>
  <si>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</si>
  <si>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</si>
  <si>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</si>
  <si>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</si>
  <si>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</si>
  <si>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</si>
  <si>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</si>
  <si>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</si>
  <si>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</si>
  <si>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</si>
  <si>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</si>
  <si>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</si>
  <si>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</si>
  <si>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</si>
  <si>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</si>
  <si>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</si>
  <si>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</si>
  <si>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</si>
  <si>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</si>
  <si>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</si>
  <si>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</si>
  <si>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</si>
  <si>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</si>
  <si>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</si>
  <si>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</si>
  <si>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</si>
  <si>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</si>
  <si>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</si>
  <si>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</si>
  <si>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</si>
  <si>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</si>
  <si>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</si>
  <si>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</si>
  <si>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</si>
  <si>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</si>
  <si>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</si>
  <si>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</si>
  <si>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</si>
  <si>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</si>
  <si>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</si>
  <si>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</si>
  <si>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</si>
  <si>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</si>
  <si>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</si>
  <si>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</si>
  <si>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</si>
  <si>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</si>
  <si>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</si>
  <si>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</si>
  <si>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</si>
  <si>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</si>
  <si>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</si>
  <si>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</si>
  <si>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</si>
  <si>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</si>
  <si>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</si>
  <si>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</si>
  <si>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</si>
  <si>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</si>
  <si>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</si>
  <si>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</si>
  <si>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</si>
  <si>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</si>
  <si>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</si>
  <si>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</si>
  <si>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</si>
  <si>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</si>
  <si>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</si>
  <si>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</si>
  <si>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</si>
  <si>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</si>
  <si>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</si>
  <si>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</si>
  <si>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</si>
  <si>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</si>
  <si>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</si>
  <si>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</si>
  <si>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</si>
  <si>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</si>
  <si>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</si>
  <si>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</si>
  <si>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</si>
  <si>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</si>
  <si>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</si>
  <si>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</si>
  <si>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</si>
  <si>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</si>
  <si>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</si>
  <si>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</si>
  <si>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</si>
  <si>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</si>
  <si>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</si>
  <si>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</si>
  <si>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</si>
  <si>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</si>
  <si>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</si>
  <si>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</si>
  <si>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</si>
  <si>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</si>
  <si>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</si>
  <si>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</si>
  <si>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</si>
  <si>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</si>
  <si>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</si>
  <si>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</si>
  <si>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</si>
  <si>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</si>
  <si>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</si>
  <si>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</si>
  <si>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</si>
  <si>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</si>
  <si>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</si>
  <si>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</si>
  <si>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</si>
  <si>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</si>
  <si>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</si>
  <si>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</si>
  <si>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</si>
  <si>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</si>
  <si>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</si>
  <si>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</si>
  <si>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</si>
  <si>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</si>
  <si>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</si>
  <si>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</si>
  <si>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</si>
  <si>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</si>
  <si>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</si>
  <si>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</si>
  <si>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</si>
  <si>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</si>
  <si>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</si>
  <si>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</si>
  <si>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</si>
  <si>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</si>
  <si>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</si>
  <si>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</si>
  <si>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</si>
  <si>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</si>
  <si>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</si>
  <si>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</si>
  <si>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</si>
  <si>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</si>
  <si>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</si>
  <si>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</si>
  <si>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</si>
  <si>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</si>
  <si>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</si>
  <si>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</si>
  <si>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</si>
  <si>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</si>
  <si>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</si>
  <si>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</si>
  <si>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</si>
  <si>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</si>
  <si>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</si>
  <si>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</si>
  <si>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</si>
  <si>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</si>
  <si>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</si>
  <si>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</si>
  <si>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</si>
  <si>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</si>
  <si>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</si>
  <si>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</si>
  <si>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</si>
  <si>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</si>
  <si>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</si>
  <si>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</si>
  <si>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</si>
  <si>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</si>
  <si>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</si>
  <si>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</si>
  <si>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</si>
  <si>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</si>
  <si>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</si>
  <si>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</si>
  <si>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</si>
  <si>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</si>
  <si>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</si>
  <si>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</si>
  <si>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</si>
  <si>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</si>
  <si>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</si>
  <si>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</si>
  <si>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</si>
  <si>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</si>
  <si>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</si>
  <si>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</si>
  <si>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</si>
  <si>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</si>
  <si>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</si>
  <si>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</si>
  <si>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</si>
  <si>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</si>
  <si>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</si>
  <si>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</si>
  <si>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</si>
  <si>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</si>
  <si>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</si>
  <si>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</si>
  <si>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</si>
  <si>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</si>
  <si>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</si>
  <si>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</si>
  <si>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</si>
  <si>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</si>
  <si>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</si>
  <si>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</si>
  <si>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</si>
  <si>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</si>
  <si>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</si>
  <si>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</si>
  <si>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</si>
  <si>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</si>
  <si>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</si>
  <si>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</si>
  <si>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</si>
  <si>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</si>
  <si>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</si>
  <si>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</si>
  <si>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</si>
  <si>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</si>
  <si>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</si>
  <si>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</si>
  <si>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</si>
  <si>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</si>
  <si>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</si>
  <si>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</si>
  <si>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</si>
  <si>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</si>
  <si>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</si>
  <si>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</si>
  <si>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</si>
  <si>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</si>
  <si>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</si>
  <si>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</si>
  <si>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</si>
  <si>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</si>
  <si>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</si>
  <si>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</si>
  <si>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</si>
  <si>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</si>
  <si>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</si>
  <si>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</si>
  <si>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</si>
  <si>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</si>
  <si>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</si>
  <si>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</si>
  <si>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</si>
  <si>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</si>
  <si>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</si>
  <si>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</si>
  <si>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</si>
  <si>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</si>
  <si>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</si>
  <si>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</si>
  <si>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</si>
  <si>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</si>
  <si>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</si>
  <si>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</si>
  <si>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</si>
  <si>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</si>
  <si>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</si>
  <si>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</si>
  <si>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</si>
  <si>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</si>
  <si>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</si>
  <si>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</si>
  <si>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</si>
  <si>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</si>
  <si>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</si>
  <si>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</si>
  <si>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</si>
  <si>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</si>
  <si>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</si>
  <si>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</si>
  <si>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</si>
  <si>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</si>
  <si>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</si>
  <si>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</si>
  <si>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</si>
  <si>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</si>
  <si>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</si>
  <si>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</si>
  <si>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</si>
  <si>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</si>
  <si>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</si>
  <si>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</si>
  <si>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</si>
  <si>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</si>
  <si>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</si>
  <si>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</si>
  <si>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</si>
  <si>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</si>
  <si>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</si>
  <si>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</si>
  <si>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</si>
  <si>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</si>
  <si>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</si>
  <si>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</si>
  <si>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</si>
  <si>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</si>
  <si>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</si>
  <si>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</si>
  <si>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</si>
  <si>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</si>
  <si>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</si>
  <si>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</si>
  <si>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</si>
  <si>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</si>
  <si>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</si>
  <si>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</si>
  <si>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</si>
  <si>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</si>
  <si>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</si>
  <si>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</si>
  <si>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</si>
  <si>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</si>
  <si>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</si>
  <si>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</si>
  <si>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</si>
  <si>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</si>
  <si>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</si>
  <si>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</si>
  <si>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</si>
  <si>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</si>
  <si>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</si>
  <si>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</si>
  <si>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</si>
  <si>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</si>
  <si>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</si>
  <si>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</si>
  <si>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</si>
  <si>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</si>
  <si>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</si>
  <si>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</si>
  <si>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</si>
  <si>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</si>
  <si>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</si>
  <si>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</si>
  <si>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</si>
  <si>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</si>
  <si>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</si>
  <si>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</si>
  <si>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</si>
  <si>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</si>
  <si>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</si>
  <si>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</si>
  <si>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</si>
  <si>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</si>
  <si>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</si>
  <si>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</si>
  <si>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</si>
  <si>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</si>
  <si>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</si>
  <si>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</si>
  <si>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</si>
  <si>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</si>
  <si>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</si>
  <si>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</si>
  <si>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</si>
  <si>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</si>
  <si>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</si>
  <si>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</si>
  <si>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</si>
  <si>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</si>
  <si>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</si>
  <si>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</si>
  <si>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</si>
  <si>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</si>
  <si>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</si>
  <si>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</si>
  <si>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</si>
  <si>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</si>
  <si>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</si>
  <si>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</si>
  <si>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</si>
  <si>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</si>
  <si>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</si>
  <si>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</si>
  <si>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</si>
  <si>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</si>
  <si>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</si>
  <si>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</si>
  <si>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</si>
  <si>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</si>
  <si>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</si>
  <si>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</si>
  <si>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</si>
  <si>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</si>
  <si>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</si>
  <si>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</si>
  <si>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</si>
  <si>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</si>
  <si>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</si>
  <si>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</si>
  <si>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</si>
  <si>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</si>
  <si>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</si>
  <si>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</si>
  <si>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</si>
  <si>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</si>
  <si>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</si>
  <si>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</si>
  <si>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</si>
  <si>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</si>
  <si>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</si>
  <si>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</si>
  <si>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</si>
  <si>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</si>
  <si>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</si>
  <si>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</si>
  <si>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</si>
  <si>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</si>
  <si>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</si>
  <si>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</si>
  <si>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</si>
  <si>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</si>
  <si>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</si>
  <si>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</si>
  <si>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</si>
  <si>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</si>
  <si>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</si>
  <si>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</si>
  <si>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</si>
  <si>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</si>
  <si>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</si>
  <si>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</si>
  <si>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</si>
  <si>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</si>
  <si>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</si>
  <si>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</si>
  <si>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</si>
  <si>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</si>
  <si>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</si>
  <si>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</si>
  <si>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</si>
  <si>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</si>
  <si>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</si>
  <si>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</si>
  <si>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</si>
  <si>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</si>
  <si>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</si>
  <si>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</si>
  <si>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</si>
  <si>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</si>
  <si>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</si>
  <si>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</si>
  <si>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</si>
  <si>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</si>
  <si>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</si>
  <si>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</si>
  <si>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</si>
  <si>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</si>
  <si>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</si>
  <si>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</si>
  <si>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</si>
  <si>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</si>
  <si>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</si>
  <si>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</si>
  <si>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</si>
  <si>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</si>
  <si>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</si>
  <si>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</si>
  <si>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</si>
  <si>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</si>
  <si>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</si>
  <si>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</si>
  <si>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</si>
  <si>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</si>
  <si>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</si>
  <si>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</si>
  <si>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</si>
  <si>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</si>
  <si>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</si>
  <si>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</si>
  <si>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</si>
  <si>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</si>
  <si>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</si>
  <si>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</si>
  <si>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</si>
  <si>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</si>
  <si>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</si>
  <si>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</si>
  <si>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</si>
  <si>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</si>
  <si>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</si>
  <si>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</si>
  <si>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</si>
  <si>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</si>
  <si>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</si>
  <si>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</si>
  <si>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</si>
  <si>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</si>
  <si>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</si>
  <si>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</si>
  <si>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</si>
  <si>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</si>
  <si>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</si>
  <si>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</si>
  <si>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</si>
  <si>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</si>
  <si>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</si>
  <si>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</si>
  <si>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</si>
  <si>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</si>
  <si>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</si>
  <si>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</si>
  <si>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</si>
  <si>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</si>
  <si>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</si>
  <si>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</si>
  <si>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</si>
  <si>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</si>
  <si>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</si>
  <si>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</si>
  <si>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</si>
  <si>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</si>
  <si>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</si>
  <si>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</si>
  <si>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</si>
  <si>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</si>
  <si>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</si>
  <si>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</si>
  <si>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</si>
  <si>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</si>
  <si>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</si>
  <si>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</si>
  <si>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</si>
  <si>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</si>
  <si>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</si>
  <si>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</si>
  <si>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</si>
  <si>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</si>
  <si>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</si>
  <si>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</si>
  <si>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</si>
  <si>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</si>
  <si>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</si>
  <si>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</si>
  <si>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</si>
  <si>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</si>
  <si>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</si>
  <si>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</si>
  <si>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</si>
  <si>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</si>
  <si>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</si>
  <si>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</si>
  <si>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</si>
  <si>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</si>
  <si>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</si>
  <si>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</si>
  <si>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</si>
  <si>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</si>
  <si>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</si>
  <si>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</si>
  <si>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</si>
  <si>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</si>
  <si>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</si>
  <si>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</si>
  <si>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</si>
  <si>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</si>
  <si>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</si>
  <si>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</si>
  <si>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</si>
  <si>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</si>
  <si>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</si>
  <si>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</si>
  <si>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</si>
  <si>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</si>
  <si>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</si>
  <si>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</si>
  <si>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</si>
  <si>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</si>
  <si>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</si>
  <si>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</si>
  <si>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</si>
  <si>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</si>
  <si>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</si>
  <si>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</si>
  <si>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</si>
  <si>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</si>
  <si>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</si>
  <si>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</si>
  <si>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</si>
  <si>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</si>
  <si>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</si>
  <si>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</si>
  <si>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</si>
  <si>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</si>
  <si>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</si>
  <si>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</si>
  <si>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</si>
  <si>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</si>
  <si>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</si>
  <si>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</si>
  <si>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</si>
  <si>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</si>
  <si>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</si>
  <si>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</si>
  <si>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</si>
  <si>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</si>
  <si>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</si>
  <si>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</si>
  <si>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</si>
  <si>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</si>
  <si>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</si>
  <si>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</si>
  <si>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</si>
  <si>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</si>
  <si>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</si>
  <si>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</si>
  <si>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</si>
  <si>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</si>
  <si>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</si>
  <si>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</si>
  <si>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</si>
  <si>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</si>
  <si>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</si>
  <si>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</si>
  <si>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</si>
  <si>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</si>
  <si>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</si>
  <si>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</si>
  <si>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</si>
  <si>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</si>
  <si>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</si>
  <si>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</si>
  <si>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</si>
  <si>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</si>
  <si>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</si>
  <si>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</si>
  <si>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</si>
  <si>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</si>
  <si>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</si>
  <si>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</si>
  <si>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</si>
  <si>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</si>
  <si>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</si>
  <si>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</si>
  <si>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</si>
  <si>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</si>
  <si>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</si>
  <si>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</si>
  <si>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</si>
  <si>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</si>
  <si>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</si>
  <si>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</si>
  <si>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</si>
  <si>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</si>
  <si>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</si>
  <si>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</si>
  <si>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</si>
  <si>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</si>
  <si>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</si>
  <si>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</si>
  <si>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</si>
  <si>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</si>
  <si>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</si>
  <si>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</si>
  <si>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</si>
  <si>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</si>
  <si>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</si>
  <si>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</si>
  <si>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</si>
  <si>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</si>
  <si>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</si>
  <si>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</si>
  <si>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</si>
  <si>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</si>
  <si>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</si>
  <si>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</si>
  <si>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</si>
  <si>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</si>
  <si>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</si>
  <si>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</si>
  <si>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</si>
  <si>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</si>
  <si>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</si>
  <si>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</si>
  <si>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</si>
  <si>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</si>
  <si>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</si>
  <si>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</si>
  <si>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</si>
  <si>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</si>
  <si>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</si>
  <si>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</si>
  <si>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</si>
  <si>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</si>
  <si>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</si>
  <si>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</si>
  <si>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</si>
  <si>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</si>
  <si>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</si>
  <si>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</si>
  <si>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</si>
  <si>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</si>
  <si>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</si>
  <si>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</si>
  <si>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</si>
  <si>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</si>
  <si>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</si>
  <si>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</si>
  <si>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</si>
  <si>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</si>
  <si>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</si>
  <si>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</si>
  <si>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</si>
  <si>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</si>
  <si>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</si>
  <si>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</si>
  <si>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</si>
  <si>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</si>
  <si>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</si>
  <si>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</si>
  <si>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</si>
  <si>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</si>
  <si>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</si>
  <si>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</si>
  <si>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</si>
  <si>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</si>
  <si>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</si>
  <si>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</si>
  <si>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</si>
  <si>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</si>
  <si>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</si>
  <si>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</si>
  <si>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</si>
  <si>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</si>
  <si>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</si>
  <si>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</si>
  <si>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</si>
  <si>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</si>
  <si>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</si>
  <si>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</si>
  <si>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</si>
  <si>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</si>
  <si>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</si>
  <si>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</si>
  <si>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</si>
  <si>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</si>
  <si>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</si>
  <si>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</si>
  <si>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</si>
  <si>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</si>
  <si>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</si>
  <si>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</si>
  <si>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</si>
  <si>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</si>
  <si>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</si>
  <si>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</si>
  <si>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</si>
  <si>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</si>
  <si>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</si>
  <si>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</si>
  <si>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</si>
  <si>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</si>
  <si>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</si>
  <si>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</si>
  <si>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</si>
  <si>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</si>
  <si>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</si>
  <si>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</si>
  <si>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</si>
  <si>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</si>
  <si>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</si>
  <si>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</si>
  <si>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</si>
  <si>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</si>
  <si>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</si>
  <si>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</si>
  <si>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</si>
  <si>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</si>
  <si>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</si>
  <si>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</si>
  <si>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</si>
  <si>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</si>
  <si>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</si>
  <si>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</si>
  <si>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</si>
  <si>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</si>
  <si>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</si>
  <si>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</si>
  <si>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</si>
  <si>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</si>
  <si>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</si>
  <si>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</si>
  <si>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</si>
  <si>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</si>
  <si>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</si>
  <si>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</si>
  <si>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</si>
  <si>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</si>
  <si>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</si>
  <si>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</si>
  <si>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</si>
  <si>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</si>
  <si>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</si>
  <si>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</si>
  <si>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</si>
  <si>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</si>
  <si>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</si>
  <si>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</si>
  <si>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</si>
  <si>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</si>
  <si>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</si>
  <si>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</si>
  <si>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</si>
  <si>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</si>
  <si>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</si>
  <si>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</si>
  <si>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</si>
  <si>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</si>
  <si>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</si>
  <si>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</si>
  <si>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</si>
  <si>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</si>
  <si>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</si>
  <si>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</si>
  <si>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</si>
  <si>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</si>
  <si>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</si>
  <si>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</si>
  <si>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</si>
  <si>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</si>
  <si>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</si>
  <si>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</si>
  <si>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</si>
  <si>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</si>
  <si>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</si>
  <si>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</si>
  <si>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</si>
  <si>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</si>
  <si>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</si>
  <si>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</si>
  <si>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</si>
  <si>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</si>
  <si>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</si>
  <si>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</si>
  <si>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</si>
  <si>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</si>
  <si>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</si>
  <si>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</si>
  <si>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</si>
  <si>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</si>
  <si>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</si>
  <si>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</si>
  <si>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</si>
  <si>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</si>
  <si>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</si>
  <si>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</si>
  <si>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</si>
  <si>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</si>
  <si>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</si>
  <si>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</si>
  <si>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</si>
  <si>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</si>
  <si>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</si>
  <si>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</si>
  <si>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</si>
  <si>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</si>
  <si>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</si>
  <si>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</si>
  <si>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</si>
  <si>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</si>
  <si>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</si>
  <si>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</si>
  <si>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</si>
  <si>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</si>
  <si>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</si>
  <si>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</si>
  <si>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</si>
  <si>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</si>
  <si>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</si>
  <si>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</si>
  <si>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</si>
  <si>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</si>
  <si>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</si>
  <si>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</si>
  <si>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</si>
  <si>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</si>
  <si>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</si>
  <si>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</si>
  <si>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</si>
  <si>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</si>
  <si>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</si>
  <si>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</si>
  <si>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</si>
  <si>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</si>
  <si>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</si>
  <si>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</si>
  <si>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</si>
  <si>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</si>
  <si>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</si>
  <si>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</si>
  <si>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</si>
  <si>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</si>
  <si>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</si>
  <si>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</si>
  <si>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</si>
  <si>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</si>
  <si>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</si>
  <si>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</si>
  <si>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</si>
  <si>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</si>
  <si>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</si>
  <si>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</si>
  <si>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</si>
  <si>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</si>
  <si>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</si>
  <si>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</si>
  <si>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</si>
  <si>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</si>
  <si>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</si>
  <si>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</si>
  <si>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</si>
  <si>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</si>
  <si>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</si>
  <si>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</si>
  <si>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</si>
  <si>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</si>
  <si>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</si>
  <si>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</si>
  <si>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</si>
  <si>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</si>
  <si>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</si>
  <si>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</si>
  <si>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</si>
  <si>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</si>
  <si>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</si>
  <si>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</si>
  <si>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</si>
  <si>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</si>
  <si>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</si>
  <si>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</si>
  <si>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</si>
  <si>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</si>
  <si>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</si>
  <si>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</si>
  <si>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</si>
  <si>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</si>
  <si>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</si>
  <si>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</si>
  <si>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</si>
  <si>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</si>
  <si>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</si>
  <si>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</si>
  <si>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</si>
  <si>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</si>
  <si>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</si>
  <si>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</si>
  <si>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</si>
  <si>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</si>
  <si>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</si>
  <si>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</si>
  <si>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</si>
  <si>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</si>
  <si>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</si>
  <si>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</si>
  <si>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</si>
  <si>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</si>
  <si>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</si>
  <si>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</si>
  <si>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</si>
  <si>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</si>
  <si>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</si>
  <si>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</si>
  <si>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</si>
  <si>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</si>
  <si>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</si>
  <si>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</si>
  <si>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</si>
  <si>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</si>
  <si>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</si>
  <si>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</si>
  <si>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</si>
  <si>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</si>
  <si>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</si>
  <si>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</si>
  <si>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</si>
  <si>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</si>
  <si>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</si>
  <si>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</si>
  <si>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</si>
  <si>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</si>
  <si>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</si>
  <si>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</si>
  <si>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</si>
  <si>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</si>
  <si>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</si>
  <si>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</si>
  <si>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</si>
  <si>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</si>
  <si>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</si>
  <si>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</si>
  <si>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</si>
  <si>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</si>
  <si>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</si>
  <si>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</si>
  <si>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</si>
  <si>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</si>
  <si>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</si>
  <si>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</si>
  <si>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</si>
  <si>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</si>
  <si>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</si>
  <si>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</si>
  <si>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</si>
  <si>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</si>
  <si>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</si>
  <si>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</si>
  <si>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</si>
  <si>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</si>
  <si>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</si>
  <si>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</si>
  <si>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</si>
  <si>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</si>
  <si>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</si>
  <si>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</si>
  <si>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</si>
  <si>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</si>
  <si>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</si>
  <si>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</si>
  <si>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</si>
  <si>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</si>
  <si>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</si>
  <si>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</si>
  <si>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</si>
  <si>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</si>
  <si>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</si>
  <si>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</si>
  <si>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</si>
  <si>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</si>
  <si>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</si>
  <si>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</si>
  <si>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</si>
  <si>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</si>
  <si>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</si>
  <si>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</si>
  <si>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</si>
  <si>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</si>
  <si>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</si>
  <si>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</si>
  <si>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</si>
  <si>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</si>
  <si>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</si>
  <si>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</si>
  <si>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</si>
  <si>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</si>
  <si>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</si>
  <si>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</si>
  <si>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</si>
  <si>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</si>
  <si>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</si>
  <si>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</si>
  <si>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</si>
  <si>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</si>
  <si>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</si>
  <si>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</si>
  <si>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</si>
  <si>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</si>
  <si>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</si>
  <si>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</si>
  <si>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</si>
  <si>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</si>
  <si>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</si>
  <si>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</si>
  <si>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</si>
  <si>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</si>
  <si>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</si>
  <si>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</si>
  <si>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</si>
  <si>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</si>
  <si>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</si>
  <si>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</si>
  <si>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</si>
  <si>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</si>
  <si>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</si>
  <si>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</si>
  <si>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</si>
  <si>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</si>
  <si>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</si>
  <si>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</si>
  <si>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</si>
  <si>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</si>
  <si>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</si>
  <si>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</si>
  <si>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</si>
  <si>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</si>
  <si>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</si>
  <si>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</si>
  <si>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</si>
  <si>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</si>
  <si>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</si>
  <si>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</si>
  <si>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</si>
  <si>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</si>
  <si>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</si>
  <si>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</si>
  <si>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</si>
  <si>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</si>
  <si>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</si>
  <si>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</si>
  <si>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</si>
  <si>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</si>
  <si>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</si>
  <si>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</si>
  <si>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</si>
  <si>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</si>
  <si>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</si>
  <si>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</si>
  <si>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</si>
  <si>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</si>
  <si>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</si>
  <si>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</si>
  <si>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</si>
  <si>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</si>
  <si>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</si>
  <si>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</si>
  <si>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</si>
  <si>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</si>
  <si>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</si>
  <si>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</si>
  <si>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</si>
  <si>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</si>
  <si>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</si>
  <si>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</si>
  <si>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</si>
  <si>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</si>
  <si>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</si>
  <si>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</si>
  <si>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</si>
  <si>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</si>
  <si>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</si>
  <si>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</si>
  <si>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</si>
  <si>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</si>
  <si>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</si>
  <si>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</si>
  <si>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</si>
  <si>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</si>
  <si>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</si>
  <si>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</si>
  <si>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</si>
  <si>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</si>
  <si>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</si>
  <si>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</si>
  <si>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</si>
  <si>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</si>
  <si>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</si>
  <si>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</si>
  <si>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</si>
  <si>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</si>
  <si>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</si>
  <si>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</si>
  <si>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</si>
  <si>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</si>
  <si>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</si>
  <si>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</si>
  <si>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</si>
  <si>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</si>
  <si>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</si>
  <si>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</si>
  <si>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</si>
  <si>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</si>
  <si>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</si>
  <si>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</si>
  <si>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</si>
  <si>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</si>
  <si>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</si>
  <si>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</si>
  <si>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</si>
  <si>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</si>
  <si>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</si>
  <si>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</si>
  <si>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</si>
  <si>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</si>
  <si>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</si>
  <si>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</si>
  <si>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</si>
  <si>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</si>
  <si>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</si>
  <si>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</si>
  <si>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</si>
  <si>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</si>
  <si>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</si>
  <si>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</si>
  <si>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</si>
  <si>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</si>
  <si>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</si>
  <si>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</si>
  <si>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</si>
  <si>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</si>
  <si>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</si>
  <si>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</si>
  <si>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</si>
  <si>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</si>
  <si>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</si>
  <si>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</si>
  <si>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</si>
  <si>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</si>
  <si>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</si>
  <si>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</si>
  <si>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</si>
  <si>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</si>
  <si>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</si>
  <si>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</si>
  <si>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</si>
  <si>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</si>
  <si>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</si>
  <si>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</si>
  <si>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</si>
  <si>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</si>
  <si>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</si>
  <si>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</si>
  <si>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</si>
  <si>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</si>
  <si>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</si>
  <si>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</si>
  <si>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</si>
  <si>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</si>
  <si>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</si>
  <si>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</si>
  <si>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</si>
  <si>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</si>
  <si>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</si>
  <si>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</si>
  <si>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</si>
  <si>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</si>
  <si>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</si>
  <si>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</si>
  <si>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</si>
  <si>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</si>
  <si>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</si>
  <si>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</si>
  <si>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</si>
  <si>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</si>
  <si>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</si>
  <si>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</si>
  <si>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</si>
  <si>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</si>
  <si>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</si>
  <si>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</si>
  <si>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</si>
  <si>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</si>
  <si>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</si>
  <si>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</si>
  <si>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</si>
  <si>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</si>
  <si>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</si>
  <si>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</si>
  <si>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</si>
  <si>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</si>
  <si>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</si>
  <si>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</si>
  <si>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</si>
  <si>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</si>
  <si>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</si>
  <si>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</si>
  <si>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</si>
  <si>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</si>
  <si>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</si>
  <si>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</si>
  <si>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</si>
  <si>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</si>
  <si>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</si>
  <si>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</si>
  <si>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</si>
  <si>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</si>
  <si>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</si>
  <si>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</si>
  <si>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</si>
  <si>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</si>
  <si>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</si>
  <si>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</si>
  <si>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</si>
  <si>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</si>
  <si>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</si>
  <si>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</si>
  <si>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</si>
  <si>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</si>
  <si>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</si>
  <si>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</si>
  <si>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</si>
  <si>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</si>
  <si>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</si>
  <si>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</si>
  <si>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</si>
  <si>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</si>
  <si>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</si>
  <si>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</si>
  <si>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</si>
  <si>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</si>
  <si>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</si>
  <si>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</si>
  <si>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</si>
  <si>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</si>
  <si>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</si>
  <si>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</si>
  <si>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</si>
  <si>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</si>
  <si>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</si>
  <si>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</si>
  <si>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</si>
  <si>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</si>
  <si>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</si>
  <si>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</si>
  <si>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</si>
  <si>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</si>
  <si>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</si>
  <si>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</si>
  <si>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</si>
  <si>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</si>
  <si>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</si>
  <si>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</si>
  <si>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</si>
  <si>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</si>
  <si>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</si>
  <si>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</si>
  <si>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</si>
  <si>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</si>
  <si>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</si>
  <si>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</si>
  <si>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</si>
  <si>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</si>
  <si>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</si>
  <si>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</si>
  <si>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</si>
  <si>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</si>
  <si>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</si>
  <si>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</si>
  <si>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</si>
  <si>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</si>
  <si>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</si>
  <si>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</si>
  <si>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</si>
  <si>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</si>
  <si>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</si>
  <si>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</si>
  <si>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</si>
  <si>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</si>
  <si>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</si>
  <si>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</si>
  <si>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</si>
  <si>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</si>
  <si>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</si>
  <si>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</si>
  <si>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</si>
  <si>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</si>
  <si>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</si>
  <si>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</si>
  <si>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</si>
  <si>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</si>
  <si>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</si>
  <si>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</si>
  <si>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</si>
  <si>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</si>
  <si>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</si>
  <si>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</si>
  <si>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</si>
  <si>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</si>
  <si>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</si>
  <si>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</si>
  <si>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</si>
  <si>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</si>
  <si>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</si>
  <si>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</si>
  <si>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</si>
  <si>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</si>
  <si>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</si>
  <si>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</si>
  <si>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</si>
  <si>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</si>
  <si>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</si>
  <si>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</si>
  <si>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</si>
  <si>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</si>
  <si>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</si>
  <si>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</si>
  <si>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</si>
  <si>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</si>
  <si>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</si>
  <si>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</si>
  <si>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</si>
  <si>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</si>
  <si>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</si>
  <si>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</si>
  <si>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</si>
  <si>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</si>
  <si>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</si>
  <si>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</si>
  <si>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</si>
  <si>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</si>
  <si>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</si>
  <si>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</si>
  <si>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</si>
  <si>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</si>
  <si>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</si>
  <si>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</si>
  <si>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</si>
  <si>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</si>
  <si>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</si>
  <si>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</si>
  <si>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</si>
  <si>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</si>
  <si>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</si>
  <si>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</si>
  <si>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</si>
  <si>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</si>
  <si>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</si>
  <si>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</si>
  <si>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</si>
  <si>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</si>
  <si>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</si>
  <si>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</si>
  <si>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</si>
  <si>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</si>
  <si>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</si>
  <si>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</si>
  <si>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</si>
  <si>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</si>
  <si>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</si>
  <si>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</si>
  <si>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</si>
  <si>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</si>
  <si>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</si>
  <si>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</si>
  <si>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</si>
  <si>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</si>
  <si>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</si>
  <si>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</si>
  <si>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</si>
  <si>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</si>
  <si>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</si>
  <si>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</si>
  <si>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</si>
  <si>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</si>
  <si>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</si>
  <si>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</si>
  <si>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</si>
  <si>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</si>
  <si>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</si>
  <si>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</si>
  <si>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</si>
  <si>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</si>
  <si>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</si>
  <si>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</si>
  <si>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</si>
  <si>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</si>
  <si>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</si>
  <si>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</si>
  <si>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</si>
  <si>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</si>
  <si>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</si>
  <si>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</si>
  <si>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</si>
  <si>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</si>
  <si>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</si>
  <si>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</si>
  <si>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</si>
  <si>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</si>
  <si>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</si>
  <si>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</si>
  <si>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</si>
  <si>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</si>
  <si>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</si>
  <si>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</si>
  <si>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</si>
  <si>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</si>
  <si>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</si>
  <si>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</si>
  <si>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</si>
  <si>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</si>
  <si>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</si>
  <si>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</si>
  <si>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</si>
  <si>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</si>
  <si>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</si>
  <si>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</si>
  <si>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</si>
  <si>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</si>
  <si>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</si>
  <si>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</si>
  <si>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</si>
  <si>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</si>
  <si>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</si>
  <si>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</si>
  <si>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</si>
  <si>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</si>
  <si>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</si>
  <si>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</si>
  <si>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</si>
  <si>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</si>
  <si>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</si>
  <si>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</si>
  <si>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</si>
  <si>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</si>
  <si>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</si>
  <si>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</si>
  <si>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</si>
  <si>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</si>
  <si>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</si>
  <si>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</si>
  <si>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</si>
  <si>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</si>
  <si>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</si>
  <si>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</si>
  <si>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</si>
  <si>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</si>
  <si>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</si>
  <si>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</si>
  <si>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</si>
  <si>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</si>
  <si>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</si>
  <si>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</si>
  <si>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</si>
  <si>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</si>
  <si>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</si>
  <si>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</si>
  <si>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</si>
  <si>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</si>
  <si>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</si>
  <si>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</si>
  <si>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</si>
  <si>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</si>
  <si>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</si>
  <si>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</si>
  <si>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</si>
  <si>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</si>
  <si>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</si>
  <si>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</si>
  <si>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</si>
  <si>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</si>
  <si>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</si>
  <si>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</si>
  <si>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</si>
  <si>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</si>
  <si>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</si>
  <si>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</si>
  <si>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</si>
  <si>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</si>
  <si>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</si>
  <si>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</si>
  <si>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</si>
  <si>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</si>
  <si>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</si>
  <si>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</si>
  <si>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</si>
  <si>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</si>
  <si>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</si>
  <si>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</si>
  <si>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</si>
  <si>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</si>
  <si>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</si>
  <si>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</si>
  <si>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</si>
  <si>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</si>
  <si>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</si>
  <si>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</si>
  <si>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</si>
  <si>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</si>
  <si>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</si>
  <si>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</si>
  <si>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</si>
  <si>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</si>
  <si>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</si>
  <si>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</si>
  <si>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</si>
  <si>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</si>
  <si>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</si>
  <si>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</si>
  <si>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</si>
  <si>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</si>
  <si>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</si>
  <si>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</si>
  <si>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</si>
  <si>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</si>
  <si>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</si>
  <si>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</si>
  <si>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</si>
  <si>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</si>
  <si>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</si>
  <si>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</si>
  <si>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</si>
  <si>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</si>
  <si>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</si>
  <si>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</si>
  <si>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</si>
  <si>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</si>
  <si>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</si>
  <si>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</si>
  <si>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</si>
  <si>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</si>
  <si>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</si>
  <si>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</si>
  <si>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</si>
  <si>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</si>
  <si>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</si>
  <si>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</si>
  <si>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</si>
  <si>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</si>
  <si>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</si>
  <si>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</si>
  <si>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</si>
  <si>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</si>
  <si>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</si>
  <si>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</si>
  <si>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</si>
  <si>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</si>
  <si>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</si>
  <si>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</si>
  <si>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</si>
  <si>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</si>
  <si>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</si>
  <si>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</si>
  <si>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</si>
  <si>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</si>
  <si>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</si>
  <si>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</si>
  <si>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</si>
  <si>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</si>
  <si>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</si>
  <si>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</si>
  <si>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</si>
  <si>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</si>
  <si>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</si>
  <si>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</si>
  <si>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</si>
  <si>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</si>
  <si>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</si>
  <si>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</si>
  <si>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</si>
  <si>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</si>
  <si>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</si>
  <si>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</si>
  <si>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</si>
  <si>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</si>
  <si>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</si>
  <si>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</si>
  <si>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</si>
  <si>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</si>
  <si>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</si>
  <si>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</si>
  <si>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</si>
  <si>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</si>
  <si>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</si>
  <si>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</si>
  <si>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</si>
  <si>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</si>
  <si>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</si>
  <si>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</si>
  <si>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</si>
  <si>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</si>
  <si>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</si>
  <si>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</si>
  <si>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</si>
  <si>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</si>
  <si>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</si>
  <si>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</si>
  <si>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</si>
  <si>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</si>
  <si>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</si>
  <si>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</si>
  <si>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</si>
  <si>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</si>
  <si>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</si>
  <si>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</si>
  <si>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</si>
  <si>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</si>
  <si>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</si>
  <si>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</si>
  <si>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</si>
  <si>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</si>
  <si>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</si>
  <si>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</si>
  <si>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</si>
  <si>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</si>
  <si>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</si>
  <si>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</si>
  <si>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</si>
  <si>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</si>
  <si>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</si>
  <si>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</si>
  <si>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</si>
  <si>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</si>
  <si>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</si>
  <si>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</si>
  <si>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</si>
  <si>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</si>
  <si>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</si>
  <si>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</si>
  <si>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</si>
  <si>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</si>
  <si>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</si>
  <si>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</si>
  <si>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</si>
  <si>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</si>
  <si>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</si>
  <si>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</si>
  <si>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</si>
  <si>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</si>
  <si>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</si>
  <si>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</si>
  <si>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</si>
  <si>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</si>
  <si>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</si>
  <si>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</si>
  <si>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</si>
  <si>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</si>
  <si>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</si>
  <si>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</si>
  <si>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</si>
  <si>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</si>
  <si>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</si>
  <si>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</si>
  <si>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</si>
  <si>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</si>
  <si>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</si>
  <si>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</si>
  <si>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</si>
  <si>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</si>
  <si>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</si>
  <si>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</si>
  <si>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</si>
  <si>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</si>
  <si>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</si>
  <si>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</si>
  <si>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</si>
  <si>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</si>
  <si>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</si>
  <si>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</si>
  <si>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</si>
  <si>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</si>
  <si>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</si>
  <si>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</si>
  <si>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</si>
  <si>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</si>
  <si>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</si>
  <si>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</si>
  <si>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</si>
  <si>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</si>
  <si>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</si>
  <si>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</si>
  <si>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</si>
  <si>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</si>
  <si>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</si>
  <si>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</si>
  <si>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</si>
  <si>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</si>
  <si>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</si>
  <si>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</si>
  <si>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</si>
  <si>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</si>
  <si>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</si>
  <si>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</si>
  <si>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</si>
  <si>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</si>
  <si>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</si>
  <si>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</si>
  <si>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</si>
  <si>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</si>
  <si>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</si>
  <si>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</si>
  <si>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</si>
  <si>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</si>
  <si>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</si>
  <si>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</si>
  <si>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</si>
  <si>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</si>
  <si>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</si>
  <si>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</si>
  <si>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</si>
  <si>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</si>
  <si>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</si>
  <si>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</si>
  <si>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</si>
  <si>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</si>
  <si>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</si>
  <si>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</si>
  <si>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</si>
  <si>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</si>
  <si>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</si>
  <si>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</si>
  <si>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</si>
  <si>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</si>
  <si>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</si>
  <si>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</si>
  <si>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</si>
  <si>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</si>
  <si>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</si>
  <si>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</si>
  <si>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</si>
  <si>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</si>
  <si>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</si>
  <si>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</si>
  <si>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</si>
  <si>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</si>
  <si>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</si>
  <si>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</si>
  <si>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</si>
  <si>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</si>
  <si>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</si>
  <si>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</si>
  <si>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</si>
  <si>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</si>
  <si>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</si>
  <si>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</si>
  <si>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</si>
  <si>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</si>
  <si>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</si>
  <si>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</si>
  <si>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</si>
  <si>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</si>
  <si>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</si>
  <si>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</si>
  <si>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</si>
  <si>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</si>
  <si>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</si>
  <si>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</si>
  <si>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</si>
  <si>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</si>
  <si>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</si>
  <si>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</si>
  <si>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</si>
  <si>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</si>
  <si>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</si>
  <si>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</si>
  <si>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</si>
  <si>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</si>
  <si>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</si>
  <si>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</si>
  <si>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</si>
  <si>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</si>
  <si>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</si>
  <si>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</si>
  <si>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</si>
  <si>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</si>
  <si>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</si>
  <si>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</si>
  <si>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</si>
  <si>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</si>
  <si>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</si>
  <si>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</si>
  <si>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</si>
  <si>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</si>
  <si>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</si>
  <si>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</si>
  <si>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</si>
  <si>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</si>
  <si>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</si>
  <si>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</si>
  <si>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</si>
  <si>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</si>
  <si>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</si>
  <si>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</si>
  <si>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</si>
  <si>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</si>
  <si>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</si>
  <si>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</si>
  <si>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</si>
  <si>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</si>
  <si>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</si>
  <si>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</si>
  <si>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</si>
  <si>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</si>
  <si>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</si>
  <si>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</si>
  <si>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</si>
  <si>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</si>
  <si>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</si>
  <si>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</si>
  <si>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</si>
  <si>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</si>
  <si>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</si>
  <si>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</si>
  <si>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</si>
  <si>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</si>
  <si>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</si>
  <si>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</si>
  <si>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</si>
  <si>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</si>
  <si>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</si>
  <si>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</si>
  <si>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</si>
  <si>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</si>
  <si>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</si>
  <si>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</si>
  <si>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</si>
  <si>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</si>
  <si>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</si>
  <si>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</si>
  <si>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</si>
  <si>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</si>
  <si>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</si>
  <si>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</si>
  <si>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</si>
  <si>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</si>
  <si>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</si>
  <si>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</si>
  <si>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</si>
  <si>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</si>
  <si>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</si>
  <si>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</si>
  <si>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</si>
  <si>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</si>
  <si>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</si>
  <si>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</si>
  <si>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</si>
  <si>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</si>
  <si>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</si>
  <si>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</si>
  <si>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</si>
  <si>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</si>
  <si>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</si>
  <si>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</si>
  <si>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</si>
  <si>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</si>
  <si>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</si>
  <si>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</si>
  <si>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</si>
  <si>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</si>
  <si>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</si>
  <si>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</si>
  <si>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</si>
  <si>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</si>
  <si>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</si>
  <si>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</si>
  <si>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</si>
  <si>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</si>
  <si>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</si>
  <si>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</si>
  <si>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</si>
  <si>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</si>
  <si>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</si>
  <si>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</si>
  <si>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</si>
  <si>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</si>
  <si>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</si>
  <si>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</si>
  <si>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</si>
  <si>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</si>
  <si>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</si>
  <si>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</si>
  <si>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</si>
  <si>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</si>
  <si>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</si>
  <si>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</si>
  <si>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</si>
  <si>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</si>
  <si>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</si>
  <si>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</si>
  <si>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</si>
  <si>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</si>
  <si>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</si>
  <si>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</si>
  <si>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</si>
  <si>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</si>
  <si>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</si>
  <si>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</si>
  <si>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</si>
  <si>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</si>
  <si>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</si>
  <si>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</si>
  <si>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</si>
  <si>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</si>
  <si>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</si>
  <si>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</si>
  <si>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</si>
  <si>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</si>
  <si>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</si>
  <si>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</si>
  <si>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</si>
  <si>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</si>
  <si>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</si>
  <si>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</si>
  <si>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</si>
  <si>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</si>
  <si>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</si>
  <si>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</si>
  <si>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</si>
  <si>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</si>
  <si>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</si>
  <si>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</si>
  <si>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</si>
  <si>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</si>
  <si>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</si>
  <si>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</si>
  <si>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</si>
  <si>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</si>
  <si>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</si>
  <si>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</si>
  <si>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</si>
  <si>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</si>
  <si>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</si>
  <si>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</si>
  <si>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</si>
  <si>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</si>
  <si>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</si>
  <si>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</si>
  <si>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</si>
  <si>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</si>
  <si>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</si>
  <si>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</si>
  <si>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</si>
  <si>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</si>
  <si>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</si>
  <si>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</si>
  <si>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</si>
  <si>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</si>
  <si>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</si>
  <si>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</si>
  <si>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</si>
  <si>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</si>
  <si>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</si>
  <si>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</si>
  <si>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</si>
  <si>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</si>
  <si>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</si>
  <si>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</si>
  <si>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</si>
  <si>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</si>
  <si>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</si>
  <si>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</si>
  <si>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</si>
  <si>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</si>
  <si>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</si>
  <si>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</si>
  <si>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</si>
  <si>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</si>
  <si>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</si>
  <si>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</si>
  <si>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</si>
  <si>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</si>
  <si>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</si>
  <si>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</si>
  <si>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</si>
  <si>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</si>
  <si>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</si>
  <si>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</si>
  <si>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</si>
  <si>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</si>
  <si>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</si>
  <si>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</si>
  <si>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</si>
  <si>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</si>
  <si>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</si>
  <si>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</si>
  <si>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</si>
  <si>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</si>
  <si>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</si>
  <si>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</si>
  <si>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</si>
  <si>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</si>
  <si>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</si>
  <si>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</si>
  <si>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</si>
  <si>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</si>
  <si>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</si>
  <si>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</si>
  <si>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</si>
  <si>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</si>
  <si>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</si>
  <si>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</si>
  <si>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</si>
  <si>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</si>
  <si>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</si>
  <si>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</si>
  <si>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</si>
  <si>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</si>
  <si>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</si>
  <si>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</si>
  <si>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</si>
  <si>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</si>
  <si>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</si>
  <si>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</si>
  <si>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</si>
  <si>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</si>
  <si>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</si>
  <si>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</si>
  <si>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</si>
  <si>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</si>
  <si>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</si>
  <si>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</si>
  <si>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</si>
  <si>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</si>
  <si>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</si>
  <si>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</si>
  <si>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</si>
  <si>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</si>
  <si>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</si>
  <si>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</si>
  <si>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</si>
  <si>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</si>
  <si>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</si>
  <si>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</si>
  <si>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</si>
  <si>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</si>
  <si>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</si>
  <si>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</si>
  <si>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</si>
  <si>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</si>
  <si>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</si>
  <si>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</si>
  <si>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</si>
  <si>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</si>
  <si>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</si>
  <si>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</si>
  <si>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</si>
  <si>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</si>
  <si>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</si>
  <si>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</si>
  <si>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</si>
  <si>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</si>
  <si>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</si>
  <si>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</si>
  <si>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</si>
  <si>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</si>
  <si>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</si>
  <si>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</si>
  <si>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</si>
  <si>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</si>
  <si>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</si>
  <si>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</si>
  <si>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</si>
  <si>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</si>
  <si>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</si>
  <si>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</si>
  <si>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</si>
  <si>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</si>
  <si>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</si>
  <si>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</si>
  <si>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</si>
  <si>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</si>
  <si>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</si>
  <si>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</si>
  <si>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</si>
  <si>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</si>
  <si>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</si>
  <si>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</si>
  <si>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</si>
  <si>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</si>
  <si>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</si>
  <si>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</si>
  <si>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</si>
  <si>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</si>
  <si>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</si>
  <si>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</si>
  <si>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</si>
  <si>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</si>
  <si>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</si>
  <si>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</si>
  <si>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</si>
  <si>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</si>
  <si>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</si>
  <si>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</si>
  <si>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</si>
  <si>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</si>
  <si>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</si>
  <si>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</si>
  <si>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</si>
  <si>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</si>
  <si>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</si>
  <si>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</si>
  <si>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</si>
  <si>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</si>
  <si>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</si>
  <si>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</si>
  <si>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</si>
  <si>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</si>
  <si>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</si>
  <si>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</si>
  <si>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</si>
  <si>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</si>
  <si>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</si>
  <si>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</si>
  <si>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</si>
  <si>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</si>
  <si>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</si>
  <si>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</si>
  <si>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</si>
  <si>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</si>
  <si>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</si>
  <si>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</si>
  <si>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</si>
  <si>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</si>
  <si>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</si>
  <si>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</si>
  <si>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</si>
  <si>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</si>
  <si>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</si>
  <si>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</si>
  <si>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</si>
  <si>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</si>
  <si>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</si>
  <si>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</si>
  <si>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</si>
  <si>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</si>
  <si>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</si>
  <si>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</si>
  <si>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</si>
  <si>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</si>
  <si>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</si>
  <si>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</si>
  <si>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</si>
  <si>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</si>
  <si>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</si>
  <si>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</si>
  <si>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</si>
  <si>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</si>
  <si>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</si>
  <si>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</si>
  <si>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</si>
  <si>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</si>
  <si>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</si>
  <si>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</si>
  <si>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</si>
  <si>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</si>
  <si>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</si>
  <si>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</si>
  <si>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</si>
  <si>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</si>
  <si>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</si>
  <si>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</si>
  <si>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</si>
  <si>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</si>
  <si>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</si>
  <si>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</si>
  <si>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</si>
  <si>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</si>
  <si>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</si>
  <si>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</si>
  <si>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</si>
  <si>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</si>
  <si>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</si>
  <si>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</si>
  <si>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</si>
  <si>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</si>
  <si>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</si>
  <si>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</si>
  <si>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</si>
  <si>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</si>
  <si>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</si>
  <si>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</si>
  <si>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</si>
  <si>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</si>
  <si>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</si>
  <si>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</si>
  <si>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</si>
  <si>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</si>
  <si>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</si>
  <si>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</si>
  <si>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</si>
  <si>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</si>
  <si>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</si>
  <si>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</si>
  <si>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</si>
  <si>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</si>
  <si>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</si>
  <si>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</si>
  <si>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</si>
  <si>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</si>
  <si>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</si>
  <si>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</si>
  <si>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</si>
  <si>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</si>
  <si>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</si>
  <si>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</si>
  <si>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</si>
  <si>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</si>
  <si>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</si>
  <si>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</si>
  <si>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</si>
  <si>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</si>
  <si>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</si>
  <si>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</si>
  <si>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</si>
  <si>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</si>
  <si>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</si>
  <si>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</si>
  <si>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</si>
  <si>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</si>
  <si>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</si>
  <si>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</si>
  <si>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</si>
  <si>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</si>
  <si>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</si>
  <si>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</si>
  <si>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</si>
  <si>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</si>
  <si>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</si>
  <si>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</si>
  <si>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</si>
  <si>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</si>
  <si>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</si>
  <si>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</si>
  <si>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</si>
  <si>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</si>
  <si>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</si>
  <si>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</si>
  <si>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</si>
  <si>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</si>
  <si>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</si>
  <si>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</si>
  <si>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</si>
  <si>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</si>
  <si>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</si>
  <si>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</si>
  <si>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</si>
  <si>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</si>
  <si>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</si>
  <si>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</si>
  <si>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</si>
  <si>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</si>
  <si>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</si>
  <si>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</si>
  <si>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</si>
  <si>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</si>
  <si>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</si>
  <si>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</si>
  <si>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</si>
  <si>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</si>
  <si>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</si>
  <si>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</si>
  <si>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</si>
  <si>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</si>
  <si>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</si>
  <si>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</si>
  <si>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</si>
  <si>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</si>
  <si>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</si>
  <si>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</si>
  <si>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</si>
  <si>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</si>
  <si>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</si>
  <si>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</si>
  <si>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</si>
  <si>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</si>
  <si>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</si>
  <si>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</si>
  <si>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</si>
  <si>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</si>
  <si>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</si>
  <si>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</si>
  <si>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</si>
  <si>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</si>
  <si>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</si>
  <si>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</si>
  <si>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</si>
  <si>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</si>
  <si>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</si>
  <si>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</si>
  <si>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</si>
  <si>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</si>
  <si>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</si>
  <si>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</si>
  <si>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</si>
  <si>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</si>
  <si>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</si>
  <si>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</si>
  <si>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</si>
  <si>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</si>
  <si>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</si>
  <si>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</si>
  <si>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</si>
  <si>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</si>
  <si>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</si>
  <si>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</si>
  <si>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</si>
  <si>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</si>
  <si>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</si>
  <si>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</si>
  <si>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</si>
  <si>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</si>
  <si>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</si>
  <si>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</si>
  <si>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</si>
  <si>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</si>
  <si>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</si>
  <si>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</si>
  <si>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</si>
  <si>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</si>
  <si>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</si>
  <si>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</si>
  <si>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</si>
  <si>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</si>
  <si>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</si>
  <si>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</si>
  <si>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</si>
  <si>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</si>
  <si>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</si>
  <si>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</si>
  <si>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</si>
  <si>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</si>
  <si>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</si>
  <si>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</si>
  <si>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</si>
  <si>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</si>
  <si>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</si>
  <si>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</si>
  <si>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</si>
  <si>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</si>
  <si>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</si>
  <si>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</si>
  <si>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</si>
  <si>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</si>
  <si>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</si>
  <si>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</si>
  <si>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</si>
  <si>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</si>
  <si>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</si>
  <si>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</si>
  <si>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</si>
  <si>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</si>
  <si>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</si>
  <si>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</si>
  <si>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</si>
  <si>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</si>
  <si>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</si>
  <si>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</si>
  <si>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</si>
  <si>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</si>
  <si>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</si>
  <si>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</si>
  <si>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</si>
  <si>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</si>
  <si>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</si>
  <si>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</si>
  <si>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</si>
  <si>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</si>
  <si>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</si>
  <si>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</si>
  <si>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</si>
  <si>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</si>
  <si>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</si>
  <si>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</si>
  <si>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</si>
  <si>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</si>
  <si>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</si>
  <si>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</si>
  <si>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</si>
  <si>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</si>
  <si>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</si>
  <si>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</si>
  <si>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</si>
  <si>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</si>
  <si>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</si>
  <si>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</si>
  <si>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</si>
  <si>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</si>
  <si>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</si>
  <si>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</si>
  <si>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</si>
  <si>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</si>
  <si>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</si>
  <si>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</si>
  <si>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</si>
  <si>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</si>
  <si>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</si>
  <si>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</si>
  <si>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</si>
  <si>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</si>
  <si>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</si>
  <si>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</si>
  <si>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</si>
  <si>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</si>
  <si>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</si>
  <si>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</si>
  <si>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</si>
  <si>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</si>
  <si>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</si>
  <si>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</si>
  <si>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</si>
  <si>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</si>
  <si>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</si>
  <si>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</si>
  <si>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</si>
  <si>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</si>
  <si>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</si>
  <si>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</si>
  <si>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</si>
  <si>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</si>
  <si>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</si>
  <si>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</si>
  <si>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</si>
  <si>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</si>
  <si>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</si>
  <si>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</si>
  <si>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</si>
  <si>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</si>
  <si>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</si>
  <si>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</si>
  <si>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</si>
  <si>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</si>
  <si>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</si>
  <si>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</si>
  <si>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</si>
  <si>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</si>
  <si>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</si>
  <si>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</si>
  <si>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</si>
  <si>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</si>
  <si>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</si>
  <si>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</si>
  <si>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</si>
  <si>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</si>
  <si>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</si>
  <si>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</si>
  <si>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</si>
  <si>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</si>
  <si>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</si>
  <si>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</si>
  <si>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</si>
  <si>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</si>
  <si>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</si>
  <si>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</si>
  <si>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</si>
  <si>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</si>
  <si>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</si>
  <si>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</si>
  <si>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</si>
  <si>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</si>
  <si>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</si>
  <si>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</si>
  <si>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</si>
  <si>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</si>
  <si>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</si>
  <si>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</si>
  <si>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</si>
  <si>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</si>
  <si>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</si>
  <si>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</si>
  <si>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</si>
  <si>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</si>
  <si>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</si>
  <si>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</si>
  <si>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</si>
  <si>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</si>
  <si>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</si>
  <si>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</si>
  <si>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</si>
  <si>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</si>
  <si>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</si>
  <si>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</si>
  <si>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</si>
  <si>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</si>
  <si>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</si>
  <si>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</si>
  <si>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</si>
  <si>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</si>
  <si>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</si>
  <si>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</si>
  <si>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</si>
  <si>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</si>
  <si>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</si>
  <si>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</si>
  <si>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</si>
  <si>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</si>
  <si>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</si>
  <si>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</si>
  <si>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</si>
  <si>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</si>
  <si>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</si>
  <si>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</si>
  <si>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</si>
  <si>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</si>
  <si>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</si>
  <si>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</si>
  <si>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</si>
  <si>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</si>
  <si>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</si>
  <si>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</si>
  <si>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</si>
  <si>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</si>
  <si>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</si>
  <si>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</si>
  <si>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</si>
  <si>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</si>
  <si>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</si>
  <si>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</si>
  <si>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</si>
  <si>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</si>
  <si>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</si>
  <si>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</si>
  <si>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</si>
  <si>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</si>
  <si>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</si>
  <si>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</si>
  <si>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</si>
  <si>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</si>
  <si>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</si>
  <si>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</si>
  <si>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</si>
  <si>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</si>
  <si>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</si>
  <si>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</si>
  <si>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</si>
  <si>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</si>
  <si>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</si>
  <si>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</si>
  <si>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</si>
  <si>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</si>
  <si>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</si>
  <si>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</si>
  <si>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</si>
  <si>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</si>
  <si>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</si>
  <si>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</si>
  <si>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</si>
  <si>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</si>
  <si>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</si>
  <si>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</si>
  <si>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</si>
  <si>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</si>
  <si>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</si>
  <si>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</si>
  <si>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</si>
  <si>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</si>
  <si>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</si>
  <si>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</si>
  <si>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</si>
  <si>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</si>
  <si>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</si>
  <si>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</si>
  <si>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</si>
  <si>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</si>
  <si>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</si>
  <si>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</si>
  <si>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</si>
  <si>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</si>
  <si>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</si>
  <si>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</si>
  <si>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</si>
  <si>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</si>
  <si>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</si>
  <si>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</si>
  <si>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</si>
  <si>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</si>
  <si>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</si>
  <si>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</si>
  <si>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</si>
  <si>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</si>
  <si>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</si>
  <si>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</si>
  <si>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</si>
  <si>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</si>
  <si>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</si>
  <si>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</si>
  <si>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</si>
  <si>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</si>
  <si>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</si>
  <si>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</si>
  <si>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</si>
  <si>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</si>
  <si>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</si>
  <si>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</si>
  <si>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</si>
  <si>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</si>
  <si>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</si>
  <si>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</si>
  <si>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</si>
  <si>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</si>
  <si>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</si>
  <si>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</si>
  <si>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</si>
  <si>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</si>
  <si>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</si>
  <si>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</si>
  <si>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</si>
  <si>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</si>
  <si>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</si>
  <si>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</si>
  <si>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</si>
  <si>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</si>
  <si>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</si>
  <si>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</si>
  <si>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</si>
  <si>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</si>
  <si>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</si>
  <si>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</si>
  <si>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</si>
  <si>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</si>
  <si>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</si>
  <si>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</si>
  <si>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</si>
  <si>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</si>
  <si>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</si>
  <si>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</si>
  <si>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</si>
  <si>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</si>
  <si>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</si>
  <si>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</si>
  <si>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</si>
  <si>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</si>
  <si>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</si>
  <si>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</si>
  <si>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</si>
  <si>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</si>
  <si>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</si>
  <si>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</si>
  <si>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</si>
  <si>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</si>
  <si>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</si>
  <si>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</si>
  <si>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</si>
  <si>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</si>
  <si>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</si>
  <si>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</si>
  <si>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</si>
  <si>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</si>
  <si>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</si>
  <si>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</si>
  <si>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</si>
  <si>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</si>
  <si>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</si>
  <si>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</si>
  <si>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</si>
  <si>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</si>
  <si>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</si>
  <si>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</si>
  <si>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</si>
  <si>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</si>
  <si>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</si>
  <si>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</si>
  <si>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</si>
  <si>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</si>
  <si>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</si>
  <si>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</si>
  <si>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</si>
  <si>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</si>
  <si>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</si>
  <si>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</si>
  <si>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</si>
  <si>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</si>
  <si>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</si>
  <si>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</si>
  <si>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</si>
  <si>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</si>
  <si>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</si>
  <si>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</si>
  <si>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</si>
  <si>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</si>
  <si>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</si>
  <si>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</si>
  <si>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</si>
  <si>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</si>
  <si>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</si>
  <si>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</si>
  <si>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</si>
  <si>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</si>
  <si>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</si>
  <si>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</si>
  <si>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</si>
  <si>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</si>
  <si>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</si>
  <si>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</si>
  <si>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</si>
  <si>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</si>
  <si>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</si>
  <si>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</si>
  <si>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</si>
  <si>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</si>
  <si>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</si>
  <si>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</si>
  <si>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</si>
  <si>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</si>
  <si>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</si>
  <si>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</si>
  <si>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</si>
  <si>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</si>
  <si>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</si>
  <si>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</si>
  <si>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</si>
  <si>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</si>
  <si>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</si>
  <si>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</si>
  <si>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</si>
  <si>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</si>
  <si>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</si>
  <si>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</si>
  <si>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</si>
  <si>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</si>
  <si>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</si>
  <si>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</si>
  <si>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</si>
  <si>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</si>
  <si>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</si>
  <si>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</si>
  <si>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</si>
  <si>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</si>
  <si>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</si>
  <si>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</si>
  <si>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</si>
  <si>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</si>
  <si>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</si>
  <si>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</si>
  <si>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</si>
  <si>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</si>
  <si>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</si>
  <si>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</si>
  <si>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</si>
  <si>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</si>
  <si>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</si>
  <si>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</si>
  <si>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</si>
  <si>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</si>
  <si>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</si>
  <si>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</si>
  <si>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</si>
  <si>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</si>
  <si>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</si>
  <si>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</si>
  <si>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</si>
  <si>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</si>
  <si>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</si>
  <si>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</si>
  <si>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</si>
  <si>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</si>
  <si>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</si>
  <si>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</si>
  <si>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</si>
  <si>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</si>
  <si>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</si>
  <si>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</si>
  <si>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</si>
  <si>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</si>
  <si>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</si>
  <si>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</si>
  <si>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</si>
  <si>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</si>
  <si>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</si>
  <si>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</si>
  <si>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</si>
  <si>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</si>
  <si>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</si>
  <si>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</si>
  <si>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</si>
  <si>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</si>
  <si>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</si>
  <si>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</si>
  <si>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</si>
  <si>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</si>
  <si>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</si>
  <si>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</si>
  <si>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</si>
  <si>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</si>
  <si>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</si>
  <si>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</si>
  <si>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</si>
  <si>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</si>
  <si>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</si>
  <si>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</si>
  <si>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</si>
  <si>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</si>
  <si>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</si>
  <si>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</si>
  <si>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</si>
  <si>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</si>
  <si>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</si>
  <si>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</si>
  <si>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</si>
  <si>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</si>
  <si>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</si>
  <si>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</si>
  <si>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</si>
  <si>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</si>
  <si>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</si>
  <si>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</si>
  <si>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</si>
  <si>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</si>
  <si>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</si>
  <si>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</si>
  <si>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</si>
  <si>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</si>
  <si>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</si>
  <si>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</si>
  <si>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</si>
  <si>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</si>
  <si>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</si>
  <si>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</si>
  <si>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</si>
  <si>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</si>
  <si>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</si>
  <si>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</si>
  <si>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</si>
  <si>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</si>
  <si>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</si>
  <si>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</si>
  <si>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</si>
  <si>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</si>
  <si>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</si>
  <si>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</si>
  <si>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</si>
  <si>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</si>
  <si>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</si>
  <si>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</si>
  <si>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</si>
  <si>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</si>
  <si>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</si>
  <si>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</si>
  <si>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</si>
  <si>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</si>
  <si>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</si>
  <si>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</si>
  <si>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</si>
  <si>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</si>
  <si>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</si>
  <si>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</si>
  <si>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</si>
  <si>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</si>
  <si>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</si>
  <si>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</si>
  <si>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</si>
  <si>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</si>
  <si>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</si>
  <si>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</si>
  <si>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</si>
  <si>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</si>
  <si>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</si>
  <si>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</si>
  <si>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</si>
  <si>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</si>
  <si>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</si>
  <si>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</si>
  <si>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</si>
  <si>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</si>
  <si>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</si>
  <si>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</si>
  <si>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</si>
  <si>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</si>
  <si>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</si>
  <si>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</si>
  <si>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</si>
  <si>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</si>
  <si>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</si>
  <si>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</si>
  <si>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</si>
  <si>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</si>
  <si>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</si>
  <si>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</si>
  <si>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</si>
  <si>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</si>
  <si>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</si>
  <si>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</si>
  <si>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</si>
  <si>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</si>
  <si>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</si>
  <si>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</si>
  <si>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</si>
  <si>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</si>
  <si>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</si>
  <si>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</si>
  <si>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</si>
  <si>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</si>
  <si>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</si>
  <si>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</si>
  <si>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</si>
  <si>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</si>
  <si>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</si>
  <si>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</si>
  <si>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</si>
  <si>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</si>
  <si>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</si>
  <si>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</si>
  <si>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</si>
  <si>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</si>
  <si>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</si>
  <si>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</si>
  <si>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</si>
  <si>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</si>
  <si>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</si>
  <si>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</si>
  <si>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</si>
  <si>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</si>
  <si>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</si>
  <si>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</si>
  <si>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</si>
  <si>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</si>
  <si>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</si>
  <si>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</si>
  <si>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</si>
  <si>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</si>
  <si>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</si>
  <si>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</si>
  <si>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</si>
  <si>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</si>
  <si>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</si>
  <si>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</si>
  <si>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</si>
  <si>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</si>
  <si>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</si>
  <si>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</si>
  <si>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</si>
  <si>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</si>
  <si>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</si>
  <si>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</si>
  <si>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</si>
  <si>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</si>
  <si>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</si>
  <si>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</si>
  <si>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</si>
  <si>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</si>
  <si>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</si>
  <si>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</si>
  <si>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</si>
  <si>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</si>
  <si>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</si>
  <si>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</si>
  <si>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</si>
  <si>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</si>
  <si>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</si>
  <si>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</si>
  <si>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</si>
  <si>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</si>
  <si>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</si>
  <si>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</si>
  <si>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</si>
  <si>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</si>
  <si>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</si>
  <si>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</si>
  <si>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</si>
  <si>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</si>
  <si>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</si>
  <si>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</si>
  <si>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</si>
  <si>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</si>
  <si>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</si>
  <si>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</si>
  <si>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</si>
  <si>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</si>
  <si>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</si>
  <si>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</si>
  <si>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</si>
  <si>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</si>
  <si>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</si>
  <si>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</si>
  <si>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</si>
  <si>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</si>
  <si>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</si>
  <si>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</si>
  <si>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</si>
  <si>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</si>
  <si>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</si>
  <si>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</si>
  <si>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</si>
  <si>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</si>
  <si>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</si>
  <si>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</si>
  <si>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</si>
  <si>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</si>
  <si>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</si>
  <si>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</si>
  <si>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</si>
  <si>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</si>
  <si>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</si>
  <si>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</si>
  <si>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</si>
  <si>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</si>
  <si>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</si>
  <si>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</si>
  <si>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</si>
  <si>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</si>
  <si>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</si>
  <si>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</si>
  <si>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</si>
  <si>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</si>
  <si>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</si>
  <si>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</si>
  <si>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</si>
  <si>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</si>
  <si>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</si>
  <si>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</si>
  <si>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</si>
  <si>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</si>
  <si>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</si>
  <si>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</si>
  <si>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</si>
  <si>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</si>
  <si>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</si>
  <si>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</si>
  <si>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</si>
  <si>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</si>
  <si>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</si>
  <si>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</si>
  <si>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</si>
  <si>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</si>
  <si>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</si>
  <si>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</si>
  <si>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</si>
  <si>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</si>
  <si>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</si>
  <si>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</si>
  <si>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</si>
  <si>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</si>
  <si>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</si>
  <si>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</si>
  <si>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</si>
  <si>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</si>
  <si>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</si>
  <si>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</si>
  <si>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</si>
  <si>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</si>
  <si>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</si>
  <si>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</si>
  <si>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</si>
  <si>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</si>
  <si>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</si>
  <si>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</si>
  <si>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</si>
  <si>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</si>
  <si>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</si>
  <si>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</si>
  <si>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</si>
  <si>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</si>
  <si>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</si>
  <si>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</si>
  <si>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</si>
  <si>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</si>
  <si>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</si>
  <si>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</si>
  <si>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</si>
  <si>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</si>
  <si>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</si>
  <si>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</si>
  <si>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</si>
  <si>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</si>
  <si>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</si>
  <si>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</si>
  <si>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</si>
  <si>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</si>
  <si>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</si>
  <si>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</si>
  <si>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</si>
  <si>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</si>
  <si>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</si>
  <si>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</si>
  <si>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</si>
  <si>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</si>
  <si>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</si>
  <si>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</si>
  <si>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</si>
  <si>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</si>
  <si>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</si>
  <si>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</si>
  <si>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</si>
  <si>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</si>
  <si>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</si>
  <si>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</si>
  <si>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</si>
  <si>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</si>
  <si>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</si>
  <si>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</si>
  <si>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</si>
  <si>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</si>
  <si>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</si>
  <si>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</si>
  <si>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</si>
  <si>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</si>
  <si>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</si>
  <si>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</si>
  <si>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</si>
  <si>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</si>
  <si>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</si>
  <si>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</si>
  <si>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</si>
  <si>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</si>
  <si>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</si>
  <si>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</si>
  <si>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</si>
  <si>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</si>
  <si>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</si>
  <si>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</si>
  <si>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</si>
  <si>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</si>
  <si>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</si>
  <si>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</si>
  <si>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</si>
  <si>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</si>
  <si>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</si>
  <si>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</si>
  <si>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</si>
  <si>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</si>
  <si>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</si>
  <si>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</si>
  <si>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</si>
  <si>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</si>
  <si>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</si>
  <si>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</si>
  <si>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</si>
  <si>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</si>
  <si>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</si>
  <si>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</si>
  <si>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</si>
  <si>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</si>
  <si>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</si>
  <si>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</si>
  <si>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</si>
  <si>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</si>
  <si>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</si>
  <si>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</si>
  <si>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</si>
  <si>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</si>
  <si>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</si>
  <si>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</si>
  <si>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</si>
  <si>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</si>
  <si>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</si>
  <si>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</si>
  <si>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</si>
  <si>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</si>
  <si>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</si>
  <si>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</si>
  <si>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</si>
  <si>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</si>
  <si>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</si>
  <si>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</si>
  <si>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</si>
  <si>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</si>
  <si>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</si>
  <si>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</si>
  <si>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</si>
  <si>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</si>
  <si>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</si>
  <si>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</si>
  <si>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</si>
  <si>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</si>
  <si>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</si>
  <si>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</si>
  <si>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</si>
  <si>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</si>
  <si>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</si>
  <si>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</si>
  <si>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</si>
  <si>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</si>
  <si>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</si>
  <si>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</si>
  <si>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</si>
  <si>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</si>
  <si>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</si>
  <si>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</si>
  <si>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</si>
  <si>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</si>
  <si>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</si>
  <si>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</si>
  <si>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</si>
  <si>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</si>
  <si>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</si>
  <si>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</si>
  <si>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</si>
  <si>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</si>
  <si>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</si>
  <si>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</si>
  <si>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</si>
  <si>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</si>
  <si>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</si>
  <si>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</si>
  <si>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</si>
  <si>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</si>
  <si>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</si>
  <si>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</si>
  <si>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</si>
  <si>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</si>
  <si>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</si>
  <si>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</si>
  <si>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</si>
  <si>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</si>
  <si>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</si>
  <si>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</si>
  <si>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</si>
  <si>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</si>
  <si>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</si>
  <si>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</si>
  <si>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</si>
  <si>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</si>
  <si>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</si>
  <si>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</si>
  <si>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</si>
  <si>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</si>
  <si>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</si>
  <si>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</si>
  <si>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</si>
  <si>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</si>
  <si>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</si>
  <si>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</si>
  <si>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</si>
  <si>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</si>
  <si>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</si>
  <si>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</si>
  <si>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</si>
  <si>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</si>
  <si>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</si>
  <si>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</si>
  <si>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</si>
  <si>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</si>
  <si>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</si>
  <si>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</si>
  <si>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</si>
  <si>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</si>
  <si>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</si>
  <si>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</si>
  <si>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</si>
  <si>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</si>
  <si>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</si>
  <si>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</si>
  <si>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</si>
  <si>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</si>
  <si>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</si>
  <si>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</si>
  <si>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</si>
  <si>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</si>
  <si>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</si>
  <si>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</si>
  <si>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</si>
  <si>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</si>
  <si>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</si>
  <si>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</si>
  <si>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</si>
  <si>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</si>
  <si>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</si>
  <si>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</si>
  <si>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</si>
  <si>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</si>
  <si>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</si>
  <si>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</si>
  <si>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</si>
  <si>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</si>
  <si>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</si>
  <si>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</si>
  <si>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</si>
  <si>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</si>
  <si>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</si>
  <si>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</si>
  <si>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</si>
  <si>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</si>
  <si>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</si>
  <si>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</si>
  <si>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</si>
  <si>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</si>
  <si>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</si>
  <si>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</si>
  <si>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</si>
  <si>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</si>
  <si>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</si>
  <si>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</si>
  <si>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</si>
  <si>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</si>
  <si>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</si>
  <si>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</si>
  <si>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</si>
  <si>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</si>
  <si>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</si>
  <si>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</si>
  <si>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</si>
  <si>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</si>
  <si>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</si>
  <si>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</si>
  <si>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</si>
  <si>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</si>
  <si>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</si>
  <si>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</si>
  <si>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</si>
  <si>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</si>
  <si>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</si>
  <si>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</si>
  <si>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</si>
  <si>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</si>
  <si>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</si>
  <si>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</si>
  <si>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</si>
  <si>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</si>
  <si>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</si>
  <si>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</si>
  <si>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</si>
  <si>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</si>
  <si>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</si>
  <si>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</si>
  <si>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</si>
  <si>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</si>
  <si>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</si>
  <si>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</si>
  <si>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</si>
  <si>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</si>
  <si>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</si>
  <si>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</si>
  <si>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</si>
  <si>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</si>
  <si>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</si>
  <si>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</si>
  <si>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</si>
  <si>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</si>
  <si>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</si>
  <si>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</si>
  <si>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</si>
  <si>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</si>
  <si>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</si>
  <si>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</si>
  <si>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</si>
  <si>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</si>
  <si>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</si>
  <si>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</si>
  <si>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</si>
  <si>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</si>
  <si>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</si>
  <si>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</si>
  <si>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</si>
  <si>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</si>
  <si>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</si>
  <si>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</si>
  <si>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</si>
  <si>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</si>
  <si>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</si>
  <si>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</si>
  <si>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</si>
  <si>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</si>
  <si>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</si>
  <si>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</si>
  <si>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</si>
  <si>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</si>
  <si>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</si>
  <si>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</si>
  <si>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</si>
  <si>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</si>
  <si>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</si>
  <si>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</si>
  <si>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</si>
  <si>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</si>
  <si>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</si>
  <si>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</si>
  <si>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</si>
  <si>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</si>
  <si>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</si>
  <si>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</si>
  <si>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</si>
  <si>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</si>
  <si>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</si>
  <si>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</si>
  <si>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</si>
  <si>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</si>
  <si>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</si>
  <si>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</si>
  <si>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</si>
  <si>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</si>
  <si>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</si>
  <si>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</si>
  <si>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</si>
  <si>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</si>
  <si>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</si>
  <si>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</si>
  <si>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</si>
  <si>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</si>
  <si>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</si>
  <si>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</si>
  <si>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</si>
  <si>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</si>
  <si>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</si>
  <si>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</si>
  <si>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</si>
  <si>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</si>
  <si>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</si>
  <si>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</si>
  <si>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</si>
  <si>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</si>
  <si>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</si>
  <si>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</si>
  <si>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</si>
  <si>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</si>
  <si>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</si>
  <si>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</si>
  <si>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</si>
  <si>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</si>
  <si>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</si>
  <si>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</si>
  <si>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</si>
  <si>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</si>
  <si>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</si>
  <si>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</si>
  <si>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</si>
  <si>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</si>
  <si>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</si>
  <si>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</si>
  <si>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</si>
  <si>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</si>
  <si>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</si>
  <si>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</si>
  <si>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</si>
  <si>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</si>
  <si>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</si>
  <si>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</si>
  <si>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</si>
  <si>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</si>
  <si>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</si>
  <si>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</si>
  <si>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</si>
  <si>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</si>
  <si>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</si>
  <si>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</si>
  <si>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</si>
  <si>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</si>
  <si>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</si>
  <si>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</si>
  <si>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</si>
  <si>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</si>
  <si>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</si>
  <si>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</si>
  <si>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</si>
  <si>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</si>
  <si>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</si>
  <si>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</si>
  <si>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</si>
  <si>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</si>
  <si>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</si>
  <si>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</si>
  <si>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</si>
  <si>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</si>
  <si>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</si>
  <si>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</si>
  <si>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</si>
  <si>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</si>
  <si>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</si>
  <si>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</si>
  <si>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</si>
  <si>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</si>
  <si>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</si>
  <si>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</si>
  <si>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</si>
  <si>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</si>
  <si>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</si>
  <si>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</si>
  <si>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</si>
  <si>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</si>
  <si>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</si>
  <si>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</si>
  <si>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</si>
  <si>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</si>
  <si>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</si>
  <si>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</si>
  <si>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</si>
  <si>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</si>
  <si>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</si>
  <si>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</si>
  <si>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</si>
  <si>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</si>
  <si>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</si>
  <si>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</si>
  <si>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</si>
  <si>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</si>
  <si>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</si>
  <si>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</si>
  <si>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</si>
  <si>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</si>
  <si>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</si>
  <si>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</si>
  <si>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</si>
  <si>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</si>
  <si>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</si>
  <si>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</si>
  <si>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</si>
  <si>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</si>
  <si>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</si>
  <si>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</si>
  <si>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</si>
  <si>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</si>
  <si>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</si>
  <si>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</si>
  <si>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</si>
  <si>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</si>
  <si>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</si>
  <si>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</si>
  <si>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</si>
  <si>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</si>
  <si>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</si>
  <si>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</si>
  <si>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</si>
  <si>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</si>
  <si>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</si>
  <si>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</si>
  <si>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</si>
  <si>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</si>
  <si>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</si>
  <si>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</si>
  <si>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</si>
  <si>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</si>
  <si>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</si>
  <si>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</si>
  <si>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</si>
  <si>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</si>
  <si>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</si>
  <si>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</si>
  <si>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</si>
  <si>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</si>
  <si>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</si>
  <si>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</si>
  <si>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</si>
  <si>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</si>
  <si>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</si>
  <si>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</si>
  <si>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</si>
  <si>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</si>
  <si>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</si>
  <si>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</si>
  <si>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</si>
  <si>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</si>
  <si>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</si>
  <si>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</si>
  <si>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</si>
  <si>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</si>
  <si>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</si>
  <si>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</si>
  <si>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</si>
  <si>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</si>
  <si>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</si>
  <si>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</si>
  <si>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</si>
  <si>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</si>
  <si>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</si>
  <si>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</si>
  <si>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</si>
  <si>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</si>
  <si>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</si>
  <si>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</si>
  <si>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</si>
  <si>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</si>
  <si>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</si>
  <si>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</si>
  <si>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</si>
  <si>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</si>
  <si>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</si>
  <si>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</si>
  <si>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</si>
  <si>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</si>
  <si>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</si>
  <si>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</si>
  <si>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</si>
  <si>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</si>
  <si>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</si>
  <si>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</si>
  <si>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</si>
  <si>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</si>
  <si>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</si>
  <si>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</si>
  <si>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</si>
  <si>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</si>
  <si>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</si>
  <si>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</si>
  <si>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</si>
  <si>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</si>
  <si>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</si>
  <si>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</si>
  <si>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</si>
  <si>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</si>
  <si>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</si>
  <si>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</si>
  <si>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</si>
  <si>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</si>
  <si>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</si>
  <si>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</si>
  <si>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</si>
  <si>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</si>
  <si>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</si>
  <si>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</si>
  <si>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</si>
  <si>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</si>
  <si>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</si>
  <si>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</si>
  <si>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</si>
  <si>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</si>
  <si>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</si>
  <si>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</si>
  <si>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</si>
  <si>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</si>
  <si>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</si>
  <si>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</si>
  <si>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</si>
  <si>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</si>
  <si>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</si>
  <si>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</si>
  <si>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</si>
  <si>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</si>
  <si>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</si>
  <si>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</si>
  <si>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</si>
  <si>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</si>
  <si>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</si>
  <si>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</si>
  <si>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</si>
  <si>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</si>
  <si>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</si>
  <si>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</si>
  <si>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</si>
  <si>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</si>
  <si>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</si>
  <si>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</si>
  <si>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</si>
  <si>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</si>
  <si>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</si>
  <si>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</si>
  <si>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</si>
  <si>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</si>
  <si>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</si>
  <si>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</si>
  <si>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</si>
  <si>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</si>
  <si>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</si>
  <si>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</si>
  <si>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</si>
  <si>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</si>
  <si>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</si>
  <si>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</si>
  <si>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</si>
  <si>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</si>
  <si>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</si>
  <si>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</si>
  <si>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</si>
  <si>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</si>
  <si>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</si>
  <si>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</si>
  <si>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</si>
  <si>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</si>
  <si>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</si>
  <si>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</si>
  <si>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</si>
  <si>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</si>
  <si>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</si>
  <si>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</si>
  <si>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</si>
  <si>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</si>
  <si>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</si>
  <si>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</si>
  <si>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</si>
  <si>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</si>
  <si>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</si>
  <si>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</si>
  <si>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</si>
  <si>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</si>
  <si>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</si>
  <si>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</si>
  <si>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</si>
  <si>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</si>
  <si>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</si>
  <si>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</si>
  <si>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</si>
  <si>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</si>
  <si>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</si>
  <si>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</si>
  <si>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</si>
  <si>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</si>
  <si>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</si>
  <si>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</si>
  <si>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</si>
  <si>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</si>
  <si>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</si>
  <si>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</si>
  <si>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</si>
  <si>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</si>
  <si>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</si>
  <si>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</si>
  <si>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</si>
  <si>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</si>
  <si>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</si>
  <si>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</si>
  <si>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</si>
  <si>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</si>
  <si>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</si>
  <si>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</si>
  <si>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</si>
  <si>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</si>
  <si>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</si>
  <si>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</si>
  <si>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</si>
  <si>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</si>
  <si>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</si>
  <si>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</si>
  <si>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</si>
  <si>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</si>
  <si>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</si>
  <si>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</si>
  <si>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</si>
  <si>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</si>
  <si>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</si>
  <si>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</si>
  <si>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</si>
  <si>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</si>
  <si>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</si>
  <si>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</si>
  <si>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</si>
  <si>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</si>
  <si>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</si>
  <si>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</si>
  <si>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</si>
  <si>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</si>
  <si>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</si>
  <si>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</si>
  <si>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</si>
  <si>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</si>
  <si>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</si>
  <si>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</si>
  <si>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</si>
  <si>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</si>
  <si>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</si>
  <si>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</si>
  <si>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</si>
  <si>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</si>
  <si>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</si>
  <si>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</si>
  <si>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</si>
  <si>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</si>
  <si>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</si>
  <si>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</si>
  <si>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</si>
  <si>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</si>
  <si>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</si>
  <si>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</si>
  <si>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</si>
  <si>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</si>
  <si>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</si>
  <si>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</si>
  <si>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</si>
  <si>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</si>
  <si>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</si>
  <si>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</si>
  <si>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</si>
  <si>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</si>
  <si>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</si>
  <si>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</si>
  <si>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</si>
  <si>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</si>
  <si>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</si>
  <si>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</si>
  <si>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</si>
  <si>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</si>
  <si>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</si>
  <si>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</si>
  <si>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</si>
  <si>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</si>
  <si>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</si>
  <si>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</si>
  <si>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</si>
  <si>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</si>
  <si>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</si>
  <si>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</si>
  <si>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</si>
  <si>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</si>
  <si>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</si>
  <si>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</si>
  <si>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</si>
  <si>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</si>
  <si>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</si>
  <si>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</si>
  <si>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</si>
  <si>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</si>
  <si>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</si>
  <si>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</si>
  <si>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</si>
  <si>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</si>
  <si>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</si>
  <si>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</si>
  <si>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</si>
  <si>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</si>
  <si>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</si>
  <si>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</si>
  <si>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</si>
  <si>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</si>
  <si>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</si>
  <si>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</si>
  <si>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</si>
  <si>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</si>
  <si>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</si>
  <si>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</si>
  <si>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</si>
  <si>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</si>
  <si>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</si>
  <si>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</si>
  <si>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</si>
  <si>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</si>
  <si>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</si>
  <si>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</si>
  <si>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</si>
  <si>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</si>
  <si>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</si>
  <si>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</si>
  <si>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</si>
  <si>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</si>
  <si>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</si>
  <si>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</si>
  <si>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</si>
  <si>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</si>
  <si>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</si>
  <si>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</si>
  <si>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</si>
  <si>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</si>
  <si>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</si>
  <si>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</si>
  <si>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</si>
  <si>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</si>
  <si>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</si>
  <si>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</si>
  <si>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</si>
  <si>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</si>
  <si>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</si>
  <si>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</si>
  <si>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</si>
  <si>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</si>
  <si>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</si>
  <si>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</si>
  <si>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</si>
  <si>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</si>
  <si>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</si>
  <si>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</si>
  <si>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</si>
  <si>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</si>
  <si>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</si>
  <si>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</si>
  <si>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</si>
  <si>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</si>
  <si>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</si>
  <si>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</si>
  <si>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</si>
  <si>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</si>
  <si>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</si>
  <si>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</si>
  <si>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</si>
  <si>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</si>
  <si>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</si>
  <si>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</si>
  <si>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</si>
  <si>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</si>
  <si>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</si>
  <si>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</si>
  <si>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</si>
  <si>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</si>
  <si>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</si>
  <si>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</si>
  <si>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</si>
  <si>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</si>
  <si>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</si>
  <si>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</si>
  <si>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</si>
  <si>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</si>
  <si>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</si>
  <si>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</si>
  <si>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</si>
  <si>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</si>
  <si>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</si>
  <si>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</si>
  <si>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</si>
  <si>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</si>
  <si>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</si>
  <si>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</si>
  <si>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</si>
  <si>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</si>
  <si>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</si>
  <si>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</si>
  <si>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</si>
  <si>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</si>
  <si>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</si>
  <si>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</si>
  <si>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</si>
  <si>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</si>
  <si>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</si>
  <si>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</si>
  <si>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</si>
  <si>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</si>
  <si>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</si>
  <si>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</si>
  <si>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</si>
  <si>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</si>
  <si>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</si>
  <si>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</si>
  <si>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</si>
  <si>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</si>
  <si>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</si>
  <si>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</si>
  <si>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</si>
  <si>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</si>
  <si>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</si>
  <si>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</si>
  <si>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</si>
  <si>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</si>
  <si>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</si>
  <si>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</si>
  <si>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</si>
  <si>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</si>
  <si>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</si>
  <si>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</si>
  <si>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</si>
  <si>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</si>
  <si>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</si>
  <si>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</si>
  <si>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</si>
  <si>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</si>
  <si>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</si>
  <si>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</si>
  <si>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</si>
  <si>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</si>
  <si>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</si>
  <si>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</si>
  <si>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</si>
  <si>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</si>
  <si>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</si>
  <si>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</si>
  <si>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</si>
  <si>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</si>
  <si>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</si>
  <si>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</si>
  <si>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</si>
  <si>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</si>
  <si>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</si>
  <si>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</si>
  <si>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</si>
  <si>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</si>
  <si>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</si>
  <si>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</si>
  <si>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</si>
  <si>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</si>
  <si>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</si>
  <si>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</si>
  <si>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</si>
  <si>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</si>
  <si>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</si>
  <si>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</si>
  <si>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</si>
  <si>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</si>
  <si>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</si>
  <si>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</si>
  <si>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</si>
  <si>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</si>
  <si>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</si>
  <si>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</si>
  <si>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</si>
  <si>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</si>
  <si>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</si>
  <si>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</si>
  <si>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</si>
  <si>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</si>
  <si>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</si>
  <si>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</si>
  <si>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</si>
  <si>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</si>
  <si>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</si>
  <si>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</si>
  <si>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</si>
  <si>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</si>
  <si>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</si>
  <si>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</si>
  <si>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</si>
  <si>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</si>
  <si>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</si>
  <si>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</si>
  <si>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</si>
  <si>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</si>
  <si>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</si>
  <si>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</si>
  <si>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</si>
  <si>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</si>
  <si>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</si>
  <si>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</si>
  <si>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</si>
  <si>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</si>
  <si>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</si>
  <si>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</si>
  <si>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</si>
  <si>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</si>
  <si>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</si>
  <si>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</si>
  <si>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</si>
  <si>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</si>
  <si>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</si>
  <si>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</si>
  <si>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</si>
  <si>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</si>
  <si>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</si>
  <si>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</si>
  <si>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</si>
  <si>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</si>
  <si>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</si>
  <si>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</si>
  <si>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</si>
  <si>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</si>
  <si>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</si>
  <si>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</si>
  <si>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</si>
  <si>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</si>
  <si>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</si>
  <si>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</si>
  <si>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</si>
  <si>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</si>
  <si>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</si>
  <si>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</si>
  <si>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</si>
  <si>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</si>
  <si>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</si>
  <si>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</si>
  <si>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</si>
  <si>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</si>
  <si>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</si>
  <si>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</si>
  <si>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</si>
  <si>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</si>
  <si>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</si>
  <si>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</si>
  <si>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</si>
  <si>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</si>
  <si>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</si>
  <si>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</si>
  <si>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</si>
  <si>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</si>
  <si>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</si>
  <si>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</si>
  <si>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</si>
  <si>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</si>
  <si>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</si>
  <si>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</si>
  <si>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</si>
  <si>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</si>
  <si>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</si>
  <si>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</si>
  <si>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</si>
  <si>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</si>
  <si>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</si>
  <si>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</si>
  <si>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</si>
  <si>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</si>
  <si>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</si>
  <si>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</si>
  <si>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</si>
  <si>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</si>
  <si>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</si>
  <si>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</si>
  <si>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</si>
  <si>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</si>
  <si>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</si>
  <si>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</si>
  <si>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</si>
  <si>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</si>
  <si>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</si>
  <si>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</si>
  <si>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</si>
  <si>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</si>
  <si>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</si>
  <si>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</si>
  <si>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</si>
  <si>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</si>
  <si>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</si>
  <si>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</si>
  <si>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</si>
  <si>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</si>
  <si>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</si>
  <si>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</si>
  <si>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</si>
  <si>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</si>
  <si>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</si>
  <si>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</si>
  <si>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</si>
  <si>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</si>
  <si>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</si>
  <si>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</si>
  <si>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</si>
  <si>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</si>
  <si>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</si>
  <si>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</si>
  <si>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</si>
  <si>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</si>
  <si>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</si>
  <si>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</si>
  <si>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</si>
  <si>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</si>
  <si>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</si>
  <si>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</si>
  <si>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</si>
  <si>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</si>
  <si>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</si>
  <si>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</si>
  <si>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</si>
  <si>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</si>
  <si>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</si>
  <si>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</si>
  <si>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</si>
  <si>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</si>
  <si>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</si>
  <si>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</si>
  <si>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</si>
  <si>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</si>
  <si>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</si>
  <si>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</si>
  <si>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</si>
  <si>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</si>
  <si>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</si>
  <si>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</si>
  <si>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</si>
  <si>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</si>
  <si>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</si>
  <si>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</si>
  <si>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</si>
  <si>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</si>
  <si>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</si>
  <si>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</si>
  <si>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</si>
  <si>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</si>
  <si>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</si>
  <si>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</si>
  <si>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</si>
  <si>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</si>
  <si>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</si>
  <si>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</si>
  <si>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</si>
  <si>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</si>
  <si>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</si>
  <si>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</si>
  <si>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</si>
  <si>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</si>
  <si>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</si>
  <si>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</si>
  <si>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</si>
  <si>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</si>
  <si>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</si>
  <si>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</si>
  <si>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</si>
  <si>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</si>
  <si>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</si>
  <si>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</si>
  <si>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</si>
  <si>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</si>
  <si>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</si>
  <si>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</si>
  <si>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</si>
  <si>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</si>
  <si>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</si>
  <si>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</si>
  <si>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</si>
  <si>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</si>
  <si>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</si>
  <si>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</si>
  <si>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</si>
  <si>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</si>
  <si>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</si>
  <si>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</si>
  <si>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</si>
  <si>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</si>
  <si>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</si>
  <si>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</si>
  <si>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</si>
  <si>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</si>
  <si>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</si>
  <si>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</si>
  <si>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</si>
  <si>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</si>
  <si>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</si>
  <si>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</si>
  <si>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</si>
  <si>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</si>
  <si>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</si>
  <si>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</si>
  <si>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</si>
  <si>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</si>
  <si>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</si>
  <si>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</si>
  <si>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</si>
  <si>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</si>
  <si>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</si>
  <si>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</si>
  <si>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</si>
  <si>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</si>
  <si>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</si>
  <si>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</si>
  <si>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</si>
  <si>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</si>
  <si>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</si>
  <si>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</si>
  <si>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</si>
  <si>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</si>
  <si>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</si>
  <si>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</si>
  <si>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</si>
  <si>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</si>
  <si>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</si>
  <si>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</si>
  <si>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</si>
  <si>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</si>
  <si>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</si>
  <si>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</si>
  <si>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</si>
  <si>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</si>
  <si>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</si>
  <si>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</si>
  <si>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</si>
  <si>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</si>
  <si>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</si>
  <si>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</si>
  <si>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</si>
  <si>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</si>
  <si>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</si>
  <si>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</si>
  <si>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</si>
  <si>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</si>
  <si>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</si>
  <si>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</si>
  <si>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</si>
  <si>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</si>
  <si>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</si>
  <si>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</si>
  <si>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</si>
  <si>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</si>
  <si>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</si>
  <si>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</si>
  <si>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</si>
  <si>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</si>
  <si>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</si>
  <si>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</si>
  <si>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</si>
  <si>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</si>
  <si>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</si>
  <si>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</si>
  <si>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</si>
  <si>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</si>
  <si>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</si>
  <si>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</si>
  <si>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</si>
  <si>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</si>
  <si>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</si>
  <si>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</si>
  <si>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</si>
  <si>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</si>
  <si>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</si>
  <si>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</si>
  <si>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</si>
  <si>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</si>
  <si>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</si>
  <si>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</si>
  <si>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</si>
  <si>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</si>
  <si>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</si>
  <si>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</si>
  <si>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</si>
  <si>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</si>
  <si>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</si>
  <si>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</si>
  <si>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</si>
  <si>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</si>
  <si>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</si>
  <si>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</si>
  <si>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</si>
  <si>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</si>
  <si>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</si>
  <si>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</si>
  <si>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</si>
  <si>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</si>
  <si>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</si>
  <si>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</si>
  <si>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</si>
  <si>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</si>
  <si>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</si>
  <si>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</si>
  <si>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</si>
  <si>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</si>
  <si>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</si>
  <si>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</si>
  <si>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</si>
  <si>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</si>
  <si>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</si>
  <si>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</si>
  <si>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</si>
  <si>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</si>
  <si>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</si>
  <si>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</si>
  <si>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</si>
  <si>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</si>
  <si>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</si>
  <si>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</si>
  <si>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</si>
  <si>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</si>
  <si>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</si>
  <si>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</si>
  <si>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</si>
  <si>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</si>
  <si>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</si>
  <si>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</si>
  <si>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</si>
  <si>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</si>
  <si>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</si>
  <si>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</si>
  <si>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</si>
  <si>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</si>
  <si>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</si>
  <si>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</si>
  <si>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</si>
  <si>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</si>
  <si>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</si>
  <si>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</si>
  <si>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</si>
  <si>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</si>
  <si>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</si>
  <si>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</si>
  <si>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</si>
  <si>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</si>
  <si>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</si>
  <si>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</si>
  <si>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</si>
  <si>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</si>
  <si>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</si>
  <si>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</si>
  <si>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</si>
  <si>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</si>
  <si>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</si>
  <si>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</si>
  <si>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</si>
  <si>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</si>
  <si>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</si>
  <si>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</si>
  <si>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</si>
  <si>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</si>
  <si>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</si>
  <si>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</si>
  <si>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</si>
  <si>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</si>
  <si>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</si>
  <si>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</si>
  <si>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</si>
  <si>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</si>
  <si>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</si>
  <si>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</si>
  <si>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</si>
  <si>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</si>
  <si>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</si>
  <si>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</si>
  <si>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</si>
  <si>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</si>
  <si>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</si>
  <si>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</si>
  <si>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</si>
  <si>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</si>
  <si>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</si>
  <si>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</si>
  <si>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</si>
  <si>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</si>
  <si>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</si>
  <si>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</si>
  <si>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</si>
  <si>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</si>
  <si>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</si>
  <si>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</si>
  <si>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</si>
  <si>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</si>
  <si>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</si>
  <si>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</si>
  <si>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</si>
  <si>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</si>
  <si>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</si>
  <si>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</si>
  <si>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</si>
  <si>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</si>
  <si>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</si>
  <si>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</si>
  <si>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</si>
  <si>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</si>
  <si>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</si>
  <si>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</si>
  <si>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</si>
  <si>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</si>
  <si>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</si>
  <si>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</si>
  <si>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</si>
  <si>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</si>
  <si>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</si>
  <si>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</si>
  <si>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</si>
  <si>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</si>
  <si>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</si>
  <si>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</si>
  <si>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</si>
  <si>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</si>
  <si>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</si>
  <si>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</si>
  <si>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</si>
  <si>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</si>
  <si>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</si>
  <si>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</si>
  <si>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</si>
  <si>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</si>
  <si>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</si>
  <si>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</si>
  <si>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</si>
  <si>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</si>
  <si>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</si>
  <si>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</si>
  <si>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</si>
  <si>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</si>
  <si>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</si>
  <si>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</si>
  <si>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</si>
  <si>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</si>
  <si>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</si>
  <si>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</si>
  <si>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</si>
  <si>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</si>
  <si>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</si>
  <si>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</si>
  <si>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</si>
  <si>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</si>
  <si>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</si>
  <si>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</si>
  <si>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</si>
  <si>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</si>
  <si>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</si>
  <si>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</si>
  <si>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</si>
  <si>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</si>
  <si>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</si>
  <si>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</si>
  <si>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</si>
  <si>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</si>
  <si>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</si>
  <si>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</si>
  <si>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</si>
  <si>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</si>
  <si>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</si>
  <si>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</si>
  <si>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</si>
  <si>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</si>
  <si>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</si>
  <si>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</si>
  <si>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</si>
  <si>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</si>
  <si>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</si>
  <si>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</si>
  <si>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</si>
  <si>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</si>
  <si>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</si>
  <si>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</si>
  <si>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</si>
  <si>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</si>
  <si>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</si>
  <si>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</si>
  <si>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</si>
  <si>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</si>
  <si>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</si>
  <si>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</si>
  <si>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</si>
  <si>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</si>
  <si>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</si>
  <si>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</si>
  <si>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</si>
  <si>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</si>
  <si>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</si>
  <si>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</si>
  <si>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</si>
  <si>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</si>
  <si>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</si>
  <si>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</si>
  <si>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</si>
  <si>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</si>
  <si>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</si>
  <si>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</si>
  <si>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</si>
  <si>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</si>
  <si>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</si>
  <si>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</si>
  <si>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</si>
  <si>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</si>
  <si>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</si>
  <si>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</si>
  <si>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</si>
  <si>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</si>
  <si>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</si>
  <si>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</si>
  <si>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</si>
  <si>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</si>
  <si>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</si>
  <si>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</si>
  <si>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</si>
  <si>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</si>
  <si>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</si>
  <si>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</si>
  <si>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</si>
  <si>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</si>
  <si>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</si>
  <si>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</si>
  <si>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</si>
  <si>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</si>
  <si>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</si>
  <si>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</si>
  <si>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</si>
  <si>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</si>
  <si>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</si>
  <si>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</si>
  <si>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</si>
  <si>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</si>
  <si>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</si>
  <si>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</si>
  <si>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</si>
  <si>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</si>
  <si>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</si>
  <si>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</si>
  <si>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</si>
  <si>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</si>
  <si>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</si>
  <si>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</si>
  <si>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</si>
  <si>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</si>
  <si>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</si>
  <si>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</si>
  <si>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</si>
  <si>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</si>
  <si>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</si>
  <si>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</si>
  <si>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</si>
  <si>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</si>
  <si>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</si>
  <si>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</si>
  <si>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</si>
  <si>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</si>
  <si>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</si>
  <si>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</si>
  <si>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</si>
  <si>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</si>
  <si>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</si>
  <si>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</si>
  <si>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</si>
  <si>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</si>
  <si>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</si>
  <si>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</si>
  <si>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</si>
  <si>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</si>
  <si>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</si>
  <si>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</si>
  <si>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</si>
  <si>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</si>
  <si>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</si>
  <si>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</si>
  <si>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</si>
  <si>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</si>
  <si>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</si>
  <si>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</si>
  <si>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</si>
  <si>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</si>
  <si>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</si>
  <si>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</si>
  <si>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</si>
  <si>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</si>
  <si>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</si>
  <si>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</si>
  <si>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</si>
  <si>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</si>
  <si>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</si>
  <si>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</si>
  <si>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</si>
  <si>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</si>
  <si>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</si>
  <si>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</si>
  <si>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</si>
  <si>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</si>
  <si>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</si>
  <si>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</si>
  <si>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</si>
  <si>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</si>
  <si>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</si>
  <si>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</si>
  <si>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</si>
  <si>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</si>
  <si>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</si>
  <si>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</si>
  <si>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</si>
  <si>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</si>
  <si>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</si>
  <si>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</si>
  <si>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</si>
  <si>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</si>
  <si>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</si>
  <si>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</si>
  <si>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</si>
  <si>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</si>
  <si>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</si>
  <si>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</si>
  <si>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</si>
  <si>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</si>
  <si>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</si>
  <si>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</si>
  <si>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</si>
  <si>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</si>
  <si>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</si>
  <si>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</si>
  <si>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</si>
  <si>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</si>
  <si>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</si>
  <si>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</si>
  <si>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</si>
  <si>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</si>
  <si>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</si>
  <si>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</si>
  <si>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</si>
  <si>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</si>
  <si>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</si>
  <si>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</si>
  <si>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</si>
  <si>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</si>
  <si>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</si>
  <si>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</si>
  <si>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</si>
  <si>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</si>
  <si>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</si>
  <si>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</si>
  <si>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</si>
  <si>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</si>
  <si>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</si>
  <si>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</si>
  <si>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</si>
  <si>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</si>
  <si>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</si>
  <si>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</si>
  <si>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</si>
  <si>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</si>
  <si>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</si>
  <si>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</si>
  <si>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</si>
  <si>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</si>
  <si>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</si>
  <si>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</si>
  <si>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</si>
  <si>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</si>
  <si>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</si>
  <si>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</si>
  <si>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</si>
  <si>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</si>
  <si>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</si>
  <si>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</si>
  <si>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</si>
  <si>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</si>
  <si>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</si>
  <si>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</si>
  <si>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</si>
  <si>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</si>
  <si>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</si>
  <si>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</si>
  <si>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</si>
  <si>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</si>
  <si>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</si>
  <si>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</si>
  <si>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</si>
  <si>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</si>
  <si>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</si>
  <si>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</si>
  <si>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</si>
  <si>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</si>
  <si>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</si>
  <si>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</si>
  <si>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</si>
  <si>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</si>
  <si>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</si>
  <si>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</si>
  <si>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</si>
  <si>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</si>
  <si>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</si>
  <si>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</si>
  <si>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</si>
  <si>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</si>
  <si>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</si>
  <si>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</si>
  <si>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</si>
  <si>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</si>
  <si>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</si>
  <si>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</si>
  <si>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</si>
  <si>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</si>
  <si>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</si>
  <si>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</si>
  <si>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</si>
  <si>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</si>
  <si>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</si>
  <si>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</si>
  <si>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</si>
  <si>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</si>
  <si>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</si>
  <si>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</si>
  <si>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</si>
  <si>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</si>
  <si>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</si>
  <si>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</si>
  <si>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</si>
  <si>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</si>
  <si>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</si>
  <si>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</si>
  <si>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</si>
  <si>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</si>
  <si>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</si>
  <si>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</si>
  <si>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</si>
  <si>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</si>
  <si>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</si>
  <si>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</si>
  <si>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</si>
  <si>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</si>
  <si>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</si>
  <si>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</si>
  <si>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</si>
  <si>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</si>
  <si>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</si>
  <si>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</si>
  <si>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</si>
  <si>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</si>
  <si>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</si>
  <si>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</si>
  <si>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</si>
  <si>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</si>
  <si>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</si>
  <si>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</si>
  <si>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</si>
  <si>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</si>
  <si>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</si>
  <si>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</si>
  <si>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</si>
  <si>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</si>
  <si>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</si>
  <si>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</si>
  <si>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</si>
  <si>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</si>
  <si>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</si>
  <si>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</si>
  <si>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</si>
  <si>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</si>
  <si>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</si>
  <si>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</si>
  <si>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</si>
  <si>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</si>
  <si>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</si>
  <si>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</si>
  <si>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</si>
  <si>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</si>
  <si>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</si>
  <si>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</si>
  <si>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</si>
  <si>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</si>
  <si>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</si>
  <si>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</si>
  <si>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</si>
  <si>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</si>
  <si>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</si>
  <si>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</si>
  <si>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</si>
  <si>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</si>
  <si>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</si>
  <si>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</si>
  <si>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</si>
  <si>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</si>
  <si>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</si>
  <si>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</si>
  <si>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</si>
  <si>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</si>
  <si>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</si>
  <si>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</si>
  <si>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</si>
  <si>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</si>
  <si>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</si>
  <si>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</si>
  <si>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</si>
  <si>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</si>
  <si>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</si>
  <si>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</si>
  <si>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</si>
  <si>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</si>
  <si>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</si>
  <si>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</si>
  <si>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</si>
  <si>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</si>
  <si>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</si>
  <si>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</si>
  <si>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</si>
  <si>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</si>
  <si>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</si>
  <si>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</si>
  <si>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</si>
  <si>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</si>
  <si>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</si>
  <si>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</si>
  <si>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</si>
  <si>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</si>
  <si>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</si>
  <si>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</si>
  <si>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</si>
  <si>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</si>
  <si>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</si>
  <si>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</si>
  <si>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</si>
  <si>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</si>
  <si>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</si>
  <si>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</si>
  <si>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</si>
  <si>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</si>
  <si>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</si>
  <si>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</si>
  <si>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</si>
  <si>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</si>
  <si>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</si>
  <si>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</si>
  <si>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</si>
  <si>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</si>
  <si>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</si>
  <si>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</si>
  <si>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</si>
  <si>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</si>
  <si>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</si>
  <si>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</si>
  <si>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</si>
  <si>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</si>
  <si>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</si>
  <si>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</si>
  <si>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</si>
  <si>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</si>
  <si>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</si>
  <si>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</si>
  <si>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</si>
  <si>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</si>
  <si>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</si>
  <si>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</si>
  <si>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</si>
  <si>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</si>
  <si>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</si>
  <si>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</si>
  <si>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</si>
  <si>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</si>
  <si>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</si>
  <si>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</si>
  <si>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</si>
  <si>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</si>
  <si>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</si>
  <si>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</si>
  <si>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</si>
  <si>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</si>
  <si>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</si>
  <si>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</si>
  <si>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</si>
  <si>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</si>
  <si>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</si>
  <si>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</si>
  <si>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</si>
  <si>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</si>
  <si>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</si>
  <si>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</si>
  <si>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</si>
  <si>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</si>
  <si>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</si>
  <si>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</si>
  <si>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</si>
  <si>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</si>
  <si>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</si>
  <si>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</si>
  <si>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</si>
  <si>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</si>
  <si>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</si>
  <si>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</si>
  <si>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</si>
  <si>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</si>
  <si>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</si>
  <si>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</si>
  <si>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</si>
  <si>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</si>
  <si>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</si>
  <si>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</si>
  <si>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</si>
  <si>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</si>
  <si>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</si>
  <si>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</si>
  <si>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</si>
  <si>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</si>
  <si>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</si>
  <si>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</si>
  <si>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</si>
  <si>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</si>
  <si>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</si>
  <si>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</si>
  <si>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</si>
  <si>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</si>
  <si>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</si>
  <si>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</si>
  <si>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</si>
  <si>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</si>
  <si>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</si>
  <si>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</si>
  <si>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</si>
  <si>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</si>
  <si>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</si>
  <si>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</si>
  <si>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</si>
  <si>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</si>
  <si>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</si>
  <si>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</si>
  <si>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</si>
  <si>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</si>
  <si>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</si>
  <si>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</si>
  <si>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</si>
  <si>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</si>
  <si>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</si>
  <si>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</si>
  <si>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</si>
  <si>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</si>
  <si>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</si>
  <si>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</si>
  <si>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</si>
  <si>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</si>
  <si>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</si>
  <si>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</si>
  <si>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</si>
  <si>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</si>
  <si>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</si>
  <si>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</si>
  <si>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</si>
  <si>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</si>
  <si>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</si>
  <si>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</si>
  <si>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</si>
  <si>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</si>
  <si>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</si>
  <si>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</si>
  <si>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</si>
  <si>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</si>
  <si>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</si>
  <si>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</si>
  <si>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</si>
  <si>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</si>
  <si>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</si>
  <si>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</si>
  <si>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</si>
  <si>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</si>
  <si>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</si>
  <si>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</si>
  <si>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</si>
  <si>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</si>
  <si>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</si>
  <si>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</si>
  <si>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</si>
  <si>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</si>
  <si>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</si>
  <si>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</si>
  <si>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</si>
  <si>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</si>
  <si>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</si>
  <si>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</si>
  <si>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</si>
  <si>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</si>
  <si>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</si>
  <si>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</si>
  <si>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</si>
  <si>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</si>
  <si>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</si>
  <si>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</si>
  <si>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</si>
  <si>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</si>
  <si>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</si>
  <si>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</si>
  <si>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</si>
  <si>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</si>
  <si>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</si>
  <si>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</si>
  <si>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</si>
  <si>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</si>
  <si>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</si>
  <si>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</si>
  <si>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</si>
  <si>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</si>
  <si>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</si>
  <si>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</si>
  <si>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</si>
  <si>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</si>
  <si>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</si>
  <si>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</si>
  <si>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</si>
  <si>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</si>
  <si>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</si>
  <si>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</si>
  <si>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</si>
  <si>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</si>
  <si>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</si>
  <si>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</si>
  <si>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</si>
  <si>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</si>
  <si>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</si>
  <si>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</si>
  <si>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</si>
  <si>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</si>
  <si>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</si>
  <si>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</si>
  <si>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</si>
  <si>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</si>
  <si>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</si>
  <si>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</si>
  <si>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</si>
  <si>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</si>
  <si>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</si>
  <si>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</si>
  <si>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</si>
  <si>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</si>
  <si>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</si>
  <si>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</si>
  <si>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</si>
  <si>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</si>
  <si>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</si>
  <si>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</si>
  <si>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</si>
  <si>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</si>
  <si>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</si>
  <si>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</si>
  <si>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</si>
  <si>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</si>
  <si>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</si>
  <si>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</si>
  <si>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</si>
  <si>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</si>
  <si>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</si>
  <si>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</si>
  <si>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</si>
  <si>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</si>
  <si>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</si>
  <si>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</si>
  <si>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</si>
  <si>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</si>
  <si>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</si>
  <si>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</si>
  <si>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</si>
  <si>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</si>
  <si>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</si>
  <si>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</si>
  <si>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</si>
  <si>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</si>
  <si>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</si>
  <si>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</si>
  <si>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</si>
  <si>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</si>
  <si>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</si>
  <si>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</si>
  <si>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</si>
  <si>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</si>
  <si>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</si>
  <si>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</si>
  <si>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</si>
  <si>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</si>
  <si>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</si>
  <si>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</si>
  <si>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</si>
  <si>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</si>
  <si>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</si>
  <si>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</si>
  <si>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</si>
  <si>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</si>
  <si>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</si>
  <si>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</si>
  <si>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</si>
  <si>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</si>
  <si>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</si>
  <si>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</si>
  <si>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</si>
  <si>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</si>
  <si>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</si>
  <si>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</si>
  <si>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</si>
  <si>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</si>
  <si>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</si>
  <si>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</si>
  <si>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</si>
  <si>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</si>
  <si>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</si>
  <si>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</si>
  <si>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</si>
  <si>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</si>
  <si>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</si>
  <si>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</si>
  <si>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</si>
  <si>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</si>
  <si>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</si>
  <si>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</si>
  <si>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</si>
  <si>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</si>
  <si>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</si>
  <si>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</si>
  <si>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</si>
  <si>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</si>
  <si>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</si>
  <si>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</si>
  <si>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</si>
  <si>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</si>
  <si>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</si>
  <si>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</si>
  <si>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</si>
  <si>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</si>
  <si>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</si>
  <si>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</si>
  <si>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</si>
  <si>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</si>
  <si>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</si>
  <si>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</si>
  <si>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</si>
  <si>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</si>
  <si>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</si>
  <si>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</si>
  <si>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</si>
  <si>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</si>
  <si>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</si>
  <si>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</si>
  <si>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</si>
  <si>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</si>
  <si>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</si>
  <si>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</si>
  <si>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</si>
  <si>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</si>
  <si>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</si>
  <si>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</si>
  <si>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</si>
  <si>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</si>
  <si>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</si>
  <si>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</si>
  <si>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</si>
  <si>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</si>
  <si>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</si>
  <si>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</si>
  <si>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</si>
  <si>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</si>
  <si>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</si>
  <si>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</si>
  <si>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</si>
  <si>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</si>
  <si>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</si>
  <si>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</si>
  <si>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</si>
  <si>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</si>
  <si>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</si>
  <si>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</si>
  <si>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</si>
  <si>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</si>
  <si>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</si>
  <si>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</si>
  <si>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</si>
  <si>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</si>
  <si>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</si>
  <si>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</si>
  <si>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</si>
  <si>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</si>
  <si>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</si>
  <si>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</si>
  <si>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</si>
  <si>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</si>
  <si>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</si>
  <si>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</si>
  <si>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</si>
  <si>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</si>
  <si>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</si>
  <si>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</si>
  <si>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</si>
  <si>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</si>
  <si>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</si>
  <si>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</si>
  <si>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</si>
  <si>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</si>
  <si>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</si>
  <si>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</si>
  <si>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</si>
  <si>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</si>
  <si>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</si>
  <si>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</si>
  <si>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</si>
  <si>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</si>
  <si>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</si>
  <si>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</si>
  <si>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</si>
  <si>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</si>
  <si>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</si>
  <si>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</si>
  <si>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</si>
  <si>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</si>
  <si>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</si>
  <si>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</si>
  <si>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</si>
  <si>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</si>
  <si>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</si>
  <si>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</si>
  <si>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</si>
  <si>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</si>
  <si>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</si>
  <si>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</si>
  <si>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</si>
  <si>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</si>
  <si>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</si>
  <si>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</si>
  <si>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</si>
  <si>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</si>
  <si>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</si>
  <si>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</si>
  <si>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</si>
  <si>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</si>
  <si>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</si>
  <si>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</si>
  <si>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</si>
  <si>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</si>
  <si>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</si>
  <si>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</si>
  <si>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</si>
  <si>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</si>
  <si>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</si>
  <si>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</si>
  <si>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</si>
  <si>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</si>
  <si>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</si>
  <si>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</si>
  <si>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</si>
  <si>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</si>
  <si>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</si>
  <si>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</si>
  <si>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</si>
  <si>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</si>
  <si>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</si>
  <si>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</si>
  <si>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</si>
  <si>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</si>
  <si>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</si>
  <si>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</si>
  <si>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</si>
  <si>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</si>
  <si>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</si>
  <si>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</si>
  <si>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</si>
  <si>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</si>
  <si>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</si>
  <si>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</si>
  <si>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</si>
  <si>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</si>
  <si>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</si>
  <si>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</si>
  <si>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</si>
  <si>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</si>
  <si>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</si>
  <si>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</si>
  <si>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</si>
  <si>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</si>
  <si>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</si>
  <si>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</si>
  <si>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</si>
  <si>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</si>
  <si>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</si>
  <si>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</si>
  <si>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</si>
  <si>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</si>
  <si>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</si>
  <si>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</si>
  <si>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</si>
  <si>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</si>
  <si>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</si>
  <si>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</si>
  <si>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</si>
  <si>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</si>
  <si>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</si>
  <si>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</si>
  <si>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</si>
  <si>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</si>
  <si>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</si>
  <si>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</si>
  <si>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</si>
  <si>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</si>
  <si>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</si>
  <si>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</si>
  <si>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</si>
  <si>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</si>
  <si>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</si>
  <si>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</si>
  <si>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</si>
  <si>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</si>
  <si>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</si>
  <si>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</si>
  <si>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</si>
  <si>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</si>
  <si>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</si>
  <si>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</si>
  <si>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</si>
  <si>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</si>
  <si>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</si>
  <si>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</si>
  <si>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</si>
  <si>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</si>
  <si>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</si>
  <si>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</si>
  <si>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</si>
  <si>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</si>
  <si>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</si>
  <si>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</si>
  <si>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</si>
  <si>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</si>
  <si>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</si>
  <si>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</si>
  <si>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</si>
  <si>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</si>
  <si>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</si>
  <si>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</si>
  <si>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</si>
  <si>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</si>
  <si>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</si>
  <si>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</si>
  <si>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</si>
  <si>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</si>
  <si>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</si>
  <si>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</si>
  <si>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</si>
  <si>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</si>
  <si>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</si>
  <si>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</si>
  <si>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</si>
  <si>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</si>
  <si>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</si>
  <si>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</si>
  <si>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</si>
  <si>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</si>
  <si>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</si>
  <si>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</si>
  <si>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</si>
  <si>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</si>
  <si>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</si>
  <si>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</si>
  <si>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</si>
  <si>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</si>
  <si>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</si>
  <si>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</si>
  <si>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</si>
  <si>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</si>
  <si>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</si>
  <si>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</si>
  <si>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</si>
  <si>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</si>
  <si>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</si>
  <si>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</si>
  <si>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</si>
  <si>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</si>
  <si>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</si>
  <si>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</si>
  <si>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</si>
  <si>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</si>
  <si>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</si>
  <si>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</si>
  <si>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</si>
  <si>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</si>
  <si>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</si>
  <si>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</si>
  <si>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</si>
  <si>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</si>
  <si>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</si>
  <si>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</si>
  <si>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</si>
  <si>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</si>
  <si>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</si>
  <si>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</si>
  <si>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</si>
  <si>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</si>
  <si>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</si>
  <si>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</si>
  <si>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</si>
  <si>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</si>
  <si>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</si>
  <si>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</si>
  <si>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</si>
  <si>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</si>
  <si>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</si>
  <si>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</si>
  <si>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</si>
  <si>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</si>
  <si>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</si>
  <si>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</si>
  <si>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</si>
  <si>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</si>
  <si>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</si>
  <si>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</si>
  <si>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</si>
  <si>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</si>
  <si>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</si>
  <si>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</si>
  <si>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</si>
  <si>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</si>
  <si>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</si>
  <si>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</si>
  <si>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</si>
  <si>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</si>
  <si>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</si>
  <si>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</si>
  <si>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</si>
  <si>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</si>
  <si>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</si>
  <si>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</si>
  <si>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</si>
  <si>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</si>
  <si>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</si>
  <si>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</si>
  <si>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</si>
  <si>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</si>
  <si>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</si>
  <si>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</si>
  <si>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</si>
  <si>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</si>
  <si>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</si>
  <si>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</si>
  <si>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</si>
  <si>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</si>
  <si>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</si>
  <si>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</si>
  <si>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</si>
  <si>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</si>
  <si>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</si>
  <si>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</si>
  <si>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</si>
  <si>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</si>
  <si>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</si>
  <si>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</si>
  <si>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</si>
  <si>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</si>
  <si>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</si>
  <si>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</si>
  <si>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</si>
  <si>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</si>
  <si>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</si>
  <si>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</si>
  <si>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</si>
  <si>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</si>
  <si>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</si>
  <si>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</si>
  <si>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</si>
  <si>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</si>
  <si>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</si>
  <si>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</si>
  <si>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</si>
  <si>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</si>
  <si>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</si>
  <si>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</si>
  <si>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</si>
  <si>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</si>
  <si>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</si>
  <si>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</si>
  <si>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</si>
  <si>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</si>
  <si>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</si>
  <si>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</si>
  <si>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</si>
  <si>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</si>
  <si>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</si>
  <si>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</si>
  <si>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</si>
  <si>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</si>
  <si>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</si>
  <si>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</si>
  <si>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</si>
  <si>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</si>
  <si>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</si>
  <si>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</si>
  <si>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</si>
  <si>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</si>
  <si>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</si>
  <si>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</si>
  <si>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</si>
  <si>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</si>
  <si>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</si>
  <si>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</si>
  <si>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</si>
  <si>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</si>
  <si>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</si>
  <si>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</si>
  <si>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</si>
  <si>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</si>
  <si>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</si>
  <si>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</si>
  <si>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</si>
  <si>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</si>
  <si>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</si>
  <si>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</si>
  <si>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</si>
  <si>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</si>
  <si>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</si>
  <si>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</si>
  <si>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</si>
  <si>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</si>
  <si>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</si>
  <si>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</si>
  <si>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</si>
  <si>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</si>
  <si>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</si>
  <si>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</si>
  <si>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</si>
  <si>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</si>
  <si>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</si>
  <si>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</si>
  <si>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</si>
  <si>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</si>
  <si>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</si>
  <si>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</si>
  <si>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</si>
  <si>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</si>
  <si>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</si>
  <si>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</si>
  <si>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</si>
  <si>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</si>
  <si>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</si>
  <si>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</si>
  <si>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</si>
  <si>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</si>
  <si>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</si>
  <si>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</si>
  <si>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</si>
  <si>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</si>
  <si>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</si>
  <si>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</si>
  <si>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</si>
  <si>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</si>
  <si>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</si>
  <si>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</si>
  <si>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</si>
  <si>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</si>
  <si>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</si>
  <si>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</si>
  <si>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</si>
  <si>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</si>
  <si>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</si>
  <si>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</si>
  <si>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</si>
  <si>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</si>
  <si>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</si>
  <si>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</si>
  <si>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</si>
  <si>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</si>
  <si>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</si>
  <si>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</si>
  <si>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</si>
  <si>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</si>
  <si>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</si>
  <si>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</si>
  <si>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</si>
  <si>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</si>
  <si>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</si>
  <si>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</si>
  <si>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</si>
  <si>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</si>
  <si>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</si>
  <si>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</si>
  <si>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</si>
  <si>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</si>
  <si>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</si>
  <si>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</si>
  <si>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</si>
  <si>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</si>
  <si>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</si>
  <si>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</si>
  <si>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</si>
  <si>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</si>
  <si>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</si>
  <si>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</si>
  <si>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</si>
  <si>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</si>
  <si>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</si>
  <si>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</si>
  <si>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</si>
  <si>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</si>
  <si>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</si>
  <si>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</si>
  <si>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</si>
  <si>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</si>
  <si>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</si>
  <si>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</si>
  <si>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</si>
  <si>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</si>
  <si>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</si>
  <si>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</si>
  <si>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</si>
  <si>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</si>
  <si>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</si>
  <si>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</si>
  <si>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</si>
  <si>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</si>
  <si>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</si>
  <si>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</si>
  <si>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</si>
  <si>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</si>
  <si>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</si>
  <si>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</si>
  <si>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</si>
  <si>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</si>
  <si>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</si>
  <si>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</si>
  <si>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</si>
  <si>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</si>
  <si>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</si>
  <si>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</si>
  <si>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</si>
  <si>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</si>
  <si>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</si>
  <si>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</si>
  <si>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</si>
  <si>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</si>
  <si>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</si>
  <si>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</si>
  <si>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</si>
  <si>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</si>
  <si>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</si>
  <si>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</si>
  <si>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</si>
  <si>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</si>
  <si>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</si>
  <si>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</si>
  <si>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</si>
  <si>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</si>
  <si>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</si>
  <si>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</si>
  <si>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</si>
  <si>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</si>
  <si>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</si>
  <si>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</si>
  <si>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</si>
  <si>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</si>
  <si>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</si>
  <si>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</si>
  <si>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</si>
  <si>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</si>
  <si>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</si>
  <si>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</si>
  <si>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</si>
  <si>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</si>
  <si>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</si>
  <si>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</si>
  <si>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</si>
  <si>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</si>
  <si>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</si>
  <si>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</si>
  <si>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</si>
  <si>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</si>
  <si>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</si>
  <si>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</si>
  <si>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</si>
  <si>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</si>
  <si>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</si>
  <si>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</si>
  <si>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</si>
  <si>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</si>
  <si>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</si>
  <si>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</si>
  <si>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</si>
  <si>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</si>
  <si>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</si>
  <si>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</si>
  <si>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</si>
  <si>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</si>
  <si>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</si>
  <si>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</si>
  <si>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</si>
  <si>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</si>
  <si>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</si>
  <si>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</si>
  <si>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</si>
  <si>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</si>
  <si>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</si>
  <si>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</si>
  <si>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</si>
  <si>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</si>
  <si>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</si>
  <si>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</si>
  <si>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</si>
  <si>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</si>
  <si>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</si>
  <si>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</si>
  <si>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</si>
  <si>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</si>
  <si>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</si>
  <si>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</si>
  <si>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</si>
  <si>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</si>
  <si>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</si>
  <si>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</si>
  <si>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</si>
  <si>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</si>
  <si>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</si>
  <si>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</si>
  <si>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</si>
  <si>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</si>
  <si>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</si>
  <si>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</si>
  <si>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</si>
  <si>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</si>
  <si>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</si>
  <si>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</si>
  <si>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</si>
  <si>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</si>
  <si>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</si>
  <si>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</si>
  <si>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</si>
  <si>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</si>
  <si>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</si>
  <si>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</si>
  <si>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</si>
  <si>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</si>
  <si>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</si>
  <si>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</si>
  <si>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</si>
  <si>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</si>
  <si>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</si>
  <si>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</si>
  <si>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</si>
  <si>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</si>
  <si>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</si>
  <si>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</si>
  <si>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</si>
  <si>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</si>
  <si>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</si>
  <si>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</si>
  <si>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</si>
  <si>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</si>
  <si>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</si>
  <si>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</si>
  <si>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</si>
  <si>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</si>
  <si>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</si>
  <si>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</si>
  <si>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</si>
  <si>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</si>
  <si>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</si>
  <si>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</si>
  <si>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</si>
  <si>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</si>
  <si>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</si>
  <si>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</si>
  <si>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</si>
  <si>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</si>
  <si>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</si>
  <si>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</si>
  <si>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</si>
  <si>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</si>
  <si>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</si>
  <si>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</si>
  <si>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</si>
  <si>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</si>
  <si>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</si>
  <si>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</si>
  <si>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</si>
  <si>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</si>
  <si>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</si>
  <si>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</si>
  <si>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</si>
  <si>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</si>
  <si>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</si>
  <si>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</si>
  <si>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</si>
  <si>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</si>
  <si>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</si>
  <si>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</si>
  <si>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</si>
  <si>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</si>
  <si>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</si>
  <si>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</si>
  <si>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</si>
  <si>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</si>
  <si>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</si>
  <si>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</si>
  <si>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</si>
  <si>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</si>
  <si>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</si>
  <si>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</si>
  <si>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</si>
  <si>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</si>
  <si>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</si>
  <si>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</si>
  <si>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</si>
  <si>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</si>
  <si>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</si>
  <si>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</si>
  <si>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</si>
  <si>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</si>
  <si>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</si>
  <si>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</si>
  <si>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</si>
  <si>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</si>
  <si>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</si>
  <si>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</si>
  <si>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</si>
  <si>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</si>
  <si>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</si>
  <si>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</si>
  <si>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</si>
  <si>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</si>
  <si>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</si>
  <si>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</si>
  <si>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</si>
  <si>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</si>
  <si>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</si>
  <si>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</si>
  <si>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</si>
  <si>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</si>
  <si>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</si>
  <si>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</si>
  <si>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</si>
  <si>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</si>
  <si>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</si>
  <si>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</si>
  <si>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</si>
  <si>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</si>
  <si>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</si>
  <si>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</si>
  <si>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</si>
  <si>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</si>
  <si>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</si>
  <si>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</si>
  <si>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</si>
  <si>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</si>
  <si>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</si>
  <si>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</si>
  <si>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</si>
  <si>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</si>
  <si>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</si>
  <si>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</si>
  <si>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</si>
  <si>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</si>
  <si>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</si>
  <si>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</si>
  <si>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</si>
  <si>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</si>
  <si>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</si>
  <si>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</si>
  <si>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</si>
  <si>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</si>
  <si>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</si>
  <si>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</si>
  <si>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</si>
  <si>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</si>
  <si>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</si>
  <si>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</si>
  <si>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</si>
  <si>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</si>
  <si>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</si>
  <si>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</si>
  <si>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</si>
  <si>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</si>
  <si>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</si>
  <si>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</si>
  <si>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</si>
  <si>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</si>
  <si>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</si>
  <si>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</si>
  <si>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</si>
  <si>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</si>
  <si>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</si>
  <si>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</si>
  <si>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</si>
  <si>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</si>
  <si>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</si>
  <si>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</si>
  <si>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</si>
  <si>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</si>
  <si>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</si>
  <si>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</si>
  <si>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</si>
  <si>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</si>
  <si>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</si>
  <si>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</si>
  <si>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</si>
  <si>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</si>
  <si>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</si>
  <si>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</si>
  <si>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</si>
  <si>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</si>
  <si>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</si>
  <si>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</si>
  <si>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</si>
  <si>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</si>
  <si>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</si>
  <si>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</si>
  <si>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</si>
  <si>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</si>
  <si>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</si>
  <si>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</si>
  <si>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</si>
  <si>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</si>
  <si>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</si>
  <si>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</si>
  <si>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</si>
  <si>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</si>
  <si>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</si>
  <si>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</si>
  <si>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</si>
  <si>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</si>
  <si>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</si>
  <si>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</si>
  <si>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</si>
  <si>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</si>
  <si>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</si>
  <si>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</si>
  <si>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</si>
  <si>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</si>
  <si>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</si>
  <si>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</si>
  <si>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</si>
  <si>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</si>
  <si>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</si>
  <si>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</si>
  <si>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</si>
  <si>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</si>
  <si>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</si>
  <si>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</si>
  <si>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</si>
  <si>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</si>
  <si>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</si>
  <si>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</si>
  <si>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</si>
  <si>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</si>
  <si>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</si>
  <si>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</si>
  <si>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</si>
  <si>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</si>
  <si>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</si>
  <si>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</si>
  <si>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</si>
  <si>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</si>
  <si>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</si>
  <si>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</si>
  <si>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</si>
  <si>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</si>
  <si>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</si>
  <si>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</si>
  <si>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</si>
  <si>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</si>
  <si>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</si>
  <si>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</si>
  <si>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</si>
  <si>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</si>
  <si>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</si>
  <si>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</si>
  <si>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</si>
  <si>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</si>
  <si>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</si>
  <si>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</si>
  <si>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</si>
  <si>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</si>
  <si>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</si>
  <si>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</si>
  <si>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</si>
  <si>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</si>
  <si>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</si>
  <si>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</si>
  <si>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</si>
  <si>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</si>
  <si>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</si>
  <si>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</si>
  <si>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</si>
  <si>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</si>
  <si>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</si>
  <si>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</si>
  <si>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</si>
  <si>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</si>
  <si>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</si>
  <si>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</si>
  <si>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</si>
  <si>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</si>
  <si>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</si>
  <si>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</si>
  <si>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</si>
  <si>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</si>
  <si>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</si>
  <si>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</si>
  <si>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</si>
  <si>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</si>
  <si>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</si>
  <si>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</si>
  <si>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</si>
  <si>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</si>
  <si>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</si>
  <si>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</si>
  <si>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</si>
  <si>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</si>
  <si>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</si>
  <si>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</si>
  <si>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</si>
  <si>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</si>
  <si>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</si>
  <si>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</si>
  <si>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</si>
  <si>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</si>
  <si>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</si>
  <si>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</si>
  <si>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</si>
  <si>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</si>
  <si>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</si>
  <si>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</si>
  <si>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</si>
  <si>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</si>
  <si>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</si>
  <si>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</si>
  <si>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</si>
  <si>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</si>
  <si>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</si>
  <si>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</si>
  <si>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</si>
  <si>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</si>
  <si>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</si>
  <si>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</si>
  <si>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</si>
  <si>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</si>
  <si>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</si>
  <si>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</si>
  <si>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</si>
  <si>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</si>
  <si>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</si>
  <si>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</si>
  <si>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</si>
  <si>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</si>
  <si>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</si>
  <si>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</si>
  <si>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</si>
  <si>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</si>
  <si>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</si>
  <si>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</si>
  <si>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</si>
  <si>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</si>
  <si>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</si>
  <si>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</si>
  <si>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</si>
  <si>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</si>
  <si>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</si>
  <si>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</si>
  <si>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</si>
  <si>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</si>
  <si>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</si>
  <si>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</si>
  <si>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</si>
  <si>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</si>
  <si>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</si>
  <si>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</si>
  <si>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</si>
  <si>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</si>
  <si>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</si>
  <si>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</si>
  <si>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</si>
  <si>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</si>
  <si>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</si>
  <si>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</si>
  <si>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</si>
  <si>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</si>
  <si>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</si>
  <si>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</si>
  <si>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</si>
  <si>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</si>
  <si>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</si>
  <si>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</si>
  <si>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</si>
  <si>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</si>
  <si>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</si>
  <si>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</si>
  <si>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</si>
  <si>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</si>
  <si>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</si>
  <si>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</si>
  <si>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</si>
  <si>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</si>
  <si>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</si>
  <si>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</si>
  <si>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</si>
  <si>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</si>
  <si>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</si>
  <si>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</si>
  <si>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</si>
  <si>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</si>
  <si>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</si>
  <si>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</si>
  <si>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</si>
  <si>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</si>
  <si>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</si>
  <si>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</si>
  <si>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</si>
  <si>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</si>
  <si>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</si>
  <si>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</si>
  <si>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</si>
  <si>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</si>
  <si>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</si>
  <si>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</si>
  <si>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</si>
  <si>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</si>
  <si>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</si>
  <si>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</si>
  <si>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</si>
  <si>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</si>
  <si>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</si>
  <si>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</si>
  <si>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</si>
  <si>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</si>
  <si>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</si>
  <si>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</si>
  <si>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</si>
  <si>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</si>
  <si>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</si>
  <si>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</si>
  <si>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</si>
  <si>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</si>
  <si>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</si>
  <si>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</si>
  <si>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</si>
  <si>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</si>
  <si>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</si>
  <si>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</si>
  <si>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</si>
  <si>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</si>
  <si>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</si>
  <si>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</si>
  <si>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</si>
  <si>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</si>
  <si>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</si>
  <si>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</si>
  <si>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</si>
  <si>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</si>
  <si>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</si>
  <si>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</si>
  <si>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</si>
  <si>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</si>
  <si>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</si>
  <si>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</si>
  <si>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</si>
  <si>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</si>
  <si>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</si>
  <si>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</si>
  <si>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</si>
  <si>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</si>
  <si>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</si>
  <si>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</si>
  <si>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</si>
  <si>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</si>
  <si>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</si>
  <si>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</si>
  <si>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</si>
  <si>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</si>
  <si>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</si>
  <si>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</si>
  <si>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</si>
  <si>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</si>
  <si>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</si>
  <si>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</si>
  <si>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</si>
  <si>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</si>
  <si>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</si>
  <si>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</si>
  <si>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</si>
  <si>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</si>
  <si>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</si>
  <si>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</si>
  <si>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</si>
  <si>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</si>
  <si>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</si>
  <si>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</si>
  <si>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</si>
  <si>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</si>
  <si>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</si>
  <si>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</si>
  <si>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</si>
  <si>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</si>
  <si>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</si>
  <si>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</si>
  <si>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</si>
  <si>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</si>
  <si>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</si>
  <si>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</si>
  <si>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</si>
  <si>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</si>
  <si>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</si>
  <si>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</si>
  <si>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</si>
  <si>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</si>
  <si>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</si>
  <si>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</si>
  <si>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</si>
  <si>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</si>
  <si>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</si>
  <si>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</si>
  <si>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</si>
  <si>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</si>
  <si>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</si>
  <si>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</si>
  <si>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</si>
  <si>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</si>
  <si>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</si>
  <si>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</si>
  <si>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</si>
  <si>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</si>
  <si>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</si>
  <si>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</si>
  <si>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</si>
  <si>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</si>
  <si>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</si>
  <si>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</si>
  <si>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</si>
  <si>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</si>
  <si>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</si>
  <si>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</si>
  <si>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</si>
  <si>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</si>
  <si>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</si>
  <si>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</si>
  <si>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</si>
  <si>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</si>
  <si>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</si>
  <si>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</si>
  <si>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</si>
  <si>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</si>
  <si>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</si>
  <si>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</si>
  <si>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</si>
  <si>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</si>
  <si>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</si>
  <si>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</si>
  <si>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</si>
  <si>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</si>
  <si>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</si>
  <si>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</si>
  <si>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</si>
  <si>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</si>
  <si>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</si>
  <si>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</si>
  <si>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</si>
  <si>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</si>
  <si>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</si>
  <si>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</si>
  <si>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</si>
  <si>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</si>
  <si>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</si>
  <si>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</si>
  <si>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</si>
  <si>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</si>
  <si>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</si>
  <si>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</si>
  <si>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</si>
  <si>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</si>
  <si>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</si>
  <si>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</si>
  <si>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</si>
  <si>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</si>
  <si>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</si>
  <si>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</si>
  <si>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</si>
  <si>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</si>
  <si>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</si>
  <si>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</si>
  <si>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</si>
  <si>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</si>
  <si>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</si>
  <si>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</si>
  <si>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</si>
  <si>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</si>
  <si>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</si>
  <si>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</si>
  <si>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</si>
  <si>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</si>
  <si>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</si>
  <si>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</si>
  <si>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</si>
  <si>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</si>
  <si>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</si>
  <si>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</si>
  <si>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</si>
  <si>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</si>
  <si>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</si>
  <si>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</si>
  <si>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</si>
  <si>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</si>
  <si>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</si>
  <si>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</si>
  <si>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</si>
  <si>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</si>
  <si>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</si>
  <si>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</si>
  <si>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</si>
  <si>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</si>
  <si>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</si>
  <si>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</si>
  <si>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</si>
  <si>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</si>
  <si>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</si>
  <si>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</si>
  <si>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</si>
  <si>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</si>
  <si>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</si>
  <si>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</si>
  <si>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</si>
  <si>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</si>
  <si>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</si>
  <si>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</si>
  <si>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</si>
  <si>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</si>
  <si>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</si>
  <si>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</si>
  <si>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</si>
  <si>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</si>
  <si>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</si>
  <si>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</si>
  <si>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</si>
  <si>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</si>
  <si>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</si>
  <si>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</si>
  <si>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</si>
  <si>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</si>
  <si>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</si>
  <si>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</si>
  <si>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</si>
  <si>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</si>
  <si>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</si>
  <si>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</si>
  <si>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</si>
  <si>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</si>
  <si>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</si>
  <si>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</si>
  <si>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</si>
  <si>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</si>
  <si>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</si>
  <si>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</si>
  <si>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</si>
  <si>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</si>
  <si>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</si>
  <si>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</si>
  <si>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</si>
  <si>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</si>
  <si>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</si>
  <si>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</si>
  <si>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</si>
  <si>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</si>
  <si>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</si>
  <si>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</si>
  <si>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</si>
  <si>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</si>
  <si>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</si>
  <si>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</si>
  <si>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</si>
  <si>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</si>
  <si>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</si>
  <si>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</si>
  <si>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</si>
  <si>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</si>
  <si>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</si>
  <si>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</si>
  <si>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</si>
  <si>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</si>
  <si>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</si>
  <si>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</si>
  <si>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</si>
  <si>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</si>
  <si>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</si>
  <si>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</si>
  <si>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</si>
  <si>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</si>
  <si>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</si>
  <si>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</si>
  <si>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</si>
  <si>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</si>
  <si>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</si>
  <si>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</si>
  <si>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</si>
  <si>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</si>
  <si>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</si>
  <si>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</si>
  <si>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</si>
  <si>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</si>
  <si>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</si>
  <si>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</si>
  <si>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</si>
  <si>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</si>
  <si>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</si>
  <si>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</si>
  <si>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</si>
  <si>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</si>
  <si>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</si>
  <si>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</si>
  <si>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</si>
  <si>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</si>
  <si>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</si>
  <si>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</si>
  <si>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</si>
  <si>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</si>
  <si>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</si>
  <si>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</si>
  <si>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</si>
  <si>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</si>
  <si>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</si>
  <si>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</si>
  <si>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</si>
  <si>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</si>
  <si>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</si>
  <si>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</si>
  <si>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</si>
  <si>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</si>
  <si>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</si>
  <si>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</si>
  <si>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</si>
  <si>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</si>
  <si>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</si>
  <si>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</si>
  <si>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</si>
  <si>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</si>
  <si>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</si>
  <si>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</si>
  <si>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</si>
  <si>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</si>
  <si>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</si>
  <si>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</si>
  <si>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</si>
  <si>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</si>
  <si>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</si>
  <si>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</si>
  <si>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</si>
  <si>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</si>
  <si>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</si>
  <si>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</si>
  <si>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</si>
  <si>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</si>
  <si>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</si>
  <si>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</si>
  <si>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</si>
  <si>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</si>
  <si>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</si>
  <si>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</si>
  <si>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</si>
  <si>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</si>
  <si>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</si>
  <si>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</si>
  <si>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</si>
  <si>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</si>
  <si>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</si>
  <si>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</si>
  <si>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</si>
  <si>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</si>
  <si>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</si>
  <si>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</si>
  <si>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</si>
  <si>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</si>
  <si>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</si>
  <si>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</si>
  <si>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</si>
  <si>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</si>
  <si>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</si>
  <si>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</si>
  <si>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</si>
  <si>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</si>
  <si>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</si>
  <si>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</si>
  <si>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</si>
  <si>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</si>
  <si>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</si>
  <si>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</si>
  <si>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</si>
  <si>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</si>
  <si>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</si>
  <si>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</si>
  <si>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</si>
  <si>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</si>
  <si>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</si>
  <si>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</si>
  <si>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</si>
  <si>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</si>
  <si>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</si>
  <si>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</si>
  <si>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</si>
  <si>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</si>
  <si>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</si>
  <si>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</si>
  <si>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</si>
  <si>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</si>
  <si>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</si>
  <si>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</si>
  <si>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</si>
  <si>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</si>
  <si>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</si>
  <si>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</si>
  <si>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</si>
  <si>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</si>
  <si>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</si>
  <si>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</si>
  <si>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</si>
  <si>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</si>
  <si>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</si>
  <si>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</si>
  <si>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</si>
  <si>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</si>
  <si>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</si>
  <si>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</si>
  <si>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</si>
  <si>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</si>
  <si>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</si>
  <si>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</si>
  <si>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</si>
  <si>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</si>
  <si>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</si>
  <si>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</si>
  <si>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</si>
  <si>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</si>
  <si>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</si>
  <si>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</si>
  <si>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</si>
  <si>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</si>
  <si>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</si>
  <si>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</si>
  <si>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</si>
  <si>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</si>
  <si>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</si>
  <si>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</si>
  <si>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</si>
  <si>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</si>
  <si>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</si>
  <si>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</si>
  <si>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</si>
  <si>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</si>
  <si>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</si>
  <si>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</si>
  <si>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</si>
  <si>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</si>
  <si>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</si>
  <si>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</si>
  <si>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</si>
  <si>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</si>
  <si>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</si>
  <si>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</si>
  <si>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</si>
  <si>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</si>
  <si>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</si>
  <si>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</si>
  <si>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</si>
  <si>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</si>
  <si>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</si>
  <si>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</si>
  <si>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</si>
  <si>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</si>
  <si>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</si>
  <si>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</si>
  <si>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</si>
  <si>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</si>
  <si>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</si>
  <si>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</si>
  <si>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</si>
  <si>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</si>
  <si>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</si>
  <si>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</si>
  <si>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</si>
  <si>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</si>
  <si>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</si>
  <si>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</si>
  <si>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</si>
  <si>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</si>
  <si>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</si>
  <si>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</si>
  <si>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</si>
  <si>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</si>
  <si>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</si>
  <si>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</si>
  <si>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</si>
  <si>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</si>
  <si>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</si>
  <si>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</si>
  <si>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</si>
  <si>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</si>
  <si>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</si>
  <si>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</si>
  <si>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</si>
  <si>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</si>
  <si>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</si>
  <si>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</si>
  <si>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</si>
  <si>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</si>
  <si>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</si>
  <si>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</si>
  <si>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</si>
  <si>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</si>
  <si>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</si>
  <si>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</si>
  <si>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</si>
  <si>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</si>
  <si>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</si>
  <si>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</si>
  <si>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</si>
  <si>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</si>
  <si>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</si>
  <si>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</si>
  <si>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</si>
  <si>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</si>
  <si>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</si>
  <si>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</si>
  <si>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</si>
  <si>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</si>
  <si>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</si>
  <si>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</si>
  <si>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</si>
  <si>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</si>
  <si>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</si>
  <si>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</si>
  <si>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</si>
  <si>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</si>
  <si>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</si>
  <si>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</si>
  <si>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</si>
  <si>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</si>
  <si>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</si>
  <si>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</si>
  <si>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</si>
  <si>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</si>
  <si>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</si>
  <si>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</si>
  <si>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</si>
  <si>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</si>
  <si>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</si>
  <si>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</si>
  <si>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</si>
  <si>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</si>
  <si>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</si>
  <si>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</si>
  <si>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</si>
  <si>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</si>
  <si>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</si>
  <si>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</si>
  <si>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</si>
  <si>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</si>
  <si>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</si>
  <si>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</si>
  <si>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</si>
  <si>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</si>
  <si>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</si>
  <si>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</si>
  <si>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</si>
  <si>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</si>
  <si>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</si>
  <si>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</si>
  <si>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</si>
  <si>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</si>
  <si>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</si>
  <si>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</si>
  <si>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</si>
  <si>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</si>
  <si>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</si>
  <si>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</si>
  <si>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</si>
  <si>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</si>
  <si>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</si>
  <si>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</si>
  <si>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</si>
  <si>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</si>
  <si>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</si>
  <si>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</si>
  <si>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</si>
  <si>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</si>
  <si>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</si>
  <si>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</si>
  <si>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</si>
  <si>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</si>
  <si>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</si>
  <si>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</si>
  <si>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</si>
  <si>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</si>
  <si>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</si>
  <si>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</si>
  <si>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</si>
  <si>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</si>
  <si>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</si>
  <si>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</si>
  <si>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</si>
  <si>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</si>
  <si>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</si>
  <si>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</si>
  <si>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</si>
  <si>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</si>
  <si>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</si>
  <si>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</si>
  <si>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</si>
  <si>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</si>
  <si>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</si>
  <si>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</si>
  <si>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</si>
  <si>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</si>
  <si>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</si>
  <si>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</si>
  <si>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</si>
  <si>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</si>
  <si>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</si>
  <si>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</si>
  <si>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</si>
  <si>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</si>
  <si>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</si>
  <si>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</si>
  <si>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</si>
  <si>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</si>
  <si>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</si>
  <si>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</si>
  <si>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</si>
  <si>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</si>
  <si>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</si>
  <si>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</si>
  <si>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</si>
  <si>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</si>
  <si>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</si>
  <si>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</si>
  <si>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</si>
  <si>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</si>
  <si>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</si>
  <si>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</si>
  <si>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</si>
  <si>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</si>
  <si>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</si>
  <si>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</si>
  <si>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</si>
  <si>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</si>
  <si>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</si>
  <si>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</si>
  <si>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</si>
  <si>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</si>
  <si>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</si>
  <si>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</si>
  <si>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</si>
  <si>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</si>
  <si>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</si>
  <si>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</si>
  <si>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</si>
  <si>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</si>
  <si>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</si>
  <si>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</si>
  <si>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</si>
  <si>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</si>
  <si>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</si>
  <si>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</si>
  <si>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</si>
  <si>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</si>
  <si>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</si>
  <si>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</si>
  <si>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</si>
  <si>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</si>
  <si>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</si>
  <si>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</si>
  <si>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</si>
  <si>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</si>
  <si>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</si>
  <si>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</si>
  <si>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</si>
  <si>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</si>
  <si>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</si>
  <si>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</si>
  <si>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</si>
  <si>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</si>
  <si>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</si>
  <si>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</si>
  <si>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</si>
  <si>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</si>
  <si>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</si>
  <si>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</si>
  <si>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</si>
  <si>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</si>
  <si>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</si>
  <si>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</si>
  <si>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</si>
  <si>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</si>
  <si>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</si>
  <si>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</si>
  <si>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</si>
  <si>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</si>
  <si>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</si>
  <si>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</si>
  <si>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</si>
  <si>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</si>
  <si>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</si>
  <si>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</si>
  <si>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</si>
  <si>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</si>
  <si>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</si>
  <si>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</si>
  <si>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</si>
  <si>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</si>
  <si>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</si>
  <si>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</si>
  <si>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</si>
  <si>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</si>
  <si>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</si>
  <si>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</si>
  <si>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</si>
  <si>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</si>
  <si>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</si>
  <si>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</si>
  <si>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</si>
  <si>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</si>
  <si>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</si>
  <si>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</si>
  <si>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</si>
  <si>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</si>
  <si>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</si>
  <si>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</si>
  <si>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</si>
  <si>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</si>
  <si>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</si>
  <si>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</si>
  <si>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</si>
  <si>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</si>
  <si>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</si>
  <si>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</si>
  <si>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</si>
  <si>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</si>
  <si>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</si>
  <si>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</si>
  <si>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</si>
  <si>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</si>
  <si>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</si>
  <si>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</si>
  <si>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</si>
  <si>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</si>
  <si>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</si>
  <si>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</si>
  <si>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</si>
  <si>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</si>
  <si>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</si>
  <si>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</si>
  <si>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</si>
  <si>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</si>
  <si>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</si>
  <si>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</si>
  <si>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</si>
  <si>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</si>
  <si>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</si>
  <si>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</si>
  <si>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</si>
  <si>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</si>
  <si>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</si>
  <si>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</si>
  <si>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</si>
  <si>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</si>
  <si>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</si>
  <si>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</si>
  <si>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</si>
  <si>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</si>
  <si>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</si>
  <si>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</si>
  <si>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</si>
  <si>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</si>
  <si>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</si>
  <si>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</si>
  <si>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</si>
  <si>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</si>
  <si>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</si>
  <si>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</si>
  <si>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</si>
  <si>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</si>
  <si>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</si>
  <si>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</si>
  <si>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</si>
  <si>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</si>
  <si>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</si>
  <si>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</si>
  <si>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</si>
  <si>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</si>
  <si>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</si>
  <si>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</si>
  <si>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</si>
  <si>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</si>
  <si>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</si>
  <si>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</si>
  <si>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</si>
  <si>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</si>
  <si>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</si>
  <si>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</si>
  <si>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</si>
  <si>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</si>
  <si>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</si>
  <si>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</si>
  <si>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</si>
  <si>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</si>
  <si>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</si>
  <si>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</si>
  <si>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</si>
  <si>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</si>
  <si>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</si>
  <si>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</si>
  <si>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</si>
  <si>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</si>
  <si>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</si>
  <si>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</si>
  <si>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</si>
  <si>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</si>
  <si>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</si>
  <si>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</si>
  <si>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</si>
  <si>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</si>
  <si>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</si>
  <si>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</si>
  <si>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</si>
  <si>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</si>
  <si>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</si>
  <si>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</si>
  <si>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</si>
  <si>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</si>
  <si>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</si>
  <si>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</si>
  <si>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</si>
  <si>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</si>
  <si>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</si>
  <si>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</si>
  <si>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</si>
  <si>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</si>
  <si>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</si>
  <si>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</si>
  <si>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</si>
  <si>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</si>
  <si>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</si>
  <si>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</si>
  <si>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</si>
  <si>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</si>
  <si>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</si>
  <si>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</si>
  <si>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</si>
  <si>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</si>
  <si>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</si>
  <si>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</si>
  <si>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</si>
  <si>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</si>
  <si>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</si>
  <si>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</si>
  <si>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</si>
  <si>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</si>
  <si>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</si>
  <si>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</si>
  <si>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</si>
  <si>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</si>
  <si>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</si>
  <si>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</si>
  <si>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</si>
  <si>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</si>
  <si>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</si>
  <si>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</si>
  <si>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</si>
  <si>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</si>
  <si>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</si>
  <si>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</si>
  <si>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</si>
  <si>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</si>
  <si>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</si>
  <si>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</si>
  <si>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</si>
  <si>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</si>
  <si>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</si>
  <si>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</si>
  <si>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</si>
  <si>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</si>
  <si>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</si>
  <si>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</si>
  <si>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</si>
  <si>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</si>
  <si>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</si>
  <si>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</si>
  <si>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</si>
  <si>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</si>
  <si>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</si>
  <si>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</si>
  <si>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</si>
  <si>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</si>
  <si>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</si>
  <si>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</si>
  <si>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</si>
  <si>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</si>
  <si>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</si>
  <si>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</si>
  <si>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</si>
  <si>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</si>
  <si>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</si>
  <si>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</si>
  <si>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</si>
  <si>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</si>
  <si>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</si>
  <si>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</si>
  <si>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</si>
  <si>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</si>
  <si>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</si>
  <si>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</si>
  <si>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</si>
  <si>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</si>
  <si>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</si>
  <si>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</si>
  <si>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</si>
  <si>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</si>
  <si>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</si>
  <si>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</si>
  <si>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</si>
  <si>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</si>
  <si>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</si>
  <si>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</si>
  <si>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</si>
  <si>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</si>
  <si>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</si>
  <si>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</si>
  <si>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</si>
  <si>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</si>
  <si>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</si>
  <si>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</si>
  <si>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</si>
  <si>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</si>
  <si>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</si>
  <si>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</si>
  <si>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</si>
  <si>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</si>
  <si>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</si>
  <si>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</si>
  <si>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</si>
  <si>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</si>
  <si>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</si>
  <si>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</si>
  <si>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</si>
  <si>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</si>
  <si>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</si>
  <si>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</si>
  <si>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</si>
  <si>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</si>
  <si>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</si>
  <si>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</si>
  <si>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</si>
  <si>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</si>
  <si>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</si>
  <si>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</si>
  <si>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</si>
  <si>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</si>
  <si>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</si>
  <si>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</si>
  <si>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</si>
  <si>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</si>
  <si>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</si>
  <si>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</si>
  <si>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</si>
  <si>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</si>
  <si>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</si>
  <si>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</si>
  <si>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</si>
  <si>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</si>
  <si>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</si>
  <si>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</si>
  <si>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</si>
  <si>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</si>
  <si>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</si>
  <si>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</si>
  <si>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</si>
  <si>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</si>
  <si>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</si>
  <si>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</si>
  <si>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</si>
  <si>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</si>
  <si>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</si>
  <si>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</si>
  <si>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</si>
  <si>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</si>
  <si>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</si>
  <si>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</si>
  <si>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</si>
  <si>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</si>
  <si>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</si>
  <si>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</si>
  <si>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</si>
  <si>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</si>
  <si>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</si>
  <si>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</si>
  <si>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</si>
  <si>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</si>
  <si>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</si>
  <si>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</si>
  <si>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</si>
  <si>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</si>
  <si>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</si>
  <si>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</si>
  <si>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</si>
  <si>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</si>
  <si>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</si>
  <si>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</si>
  <si>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</si>
  <si>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</si>
  <si>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</si>
  <si>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</si>
  <si>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</si>
  <si>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</si>
  <si>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</si>
  <si>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</si>
  <si>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</si>
  <si>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</si>
  <si>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</si>
  <si>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</si>
  <si>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</si>
  <si>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</si>
  <si>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</si>
  <si>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</si>
  <si>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</si>
  <si>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</si>
  <si>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</si>
  <si>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</si>
  <si>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</si>
  <si>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</si>
  <si>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</si>
  <si>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</si>
  <si>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</si>
  <si>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</si>
  <si>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</si>
  <si>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</si>
  <si>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</si>
  <si>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</si>
  <si>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</si>
  <si>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</si>
  <si>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</si>
  <si>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</si>
  <si>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</si>
  <si>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</si>
  <si>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</si>
  <si>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</si>
  <si>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</si>
  <si>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</si>
  <si>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</si>
  <si>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</si>
  <si>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</si>
  <si>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</si>
  <si>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</si>
  <si>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</si>
  <si>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</si>
  <si>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</si>
  <si>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</si>
  <si>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</si>
  <si>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</si>
  <si>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</si>
  <si>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</si>
  <si>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</si>
  <si>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</si>
  <si>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</si>
  <si>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</si>
  <si>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</si>
  <si>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</si>
  <si>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</si>
  <si>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</si>
  <si>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</si>
  <si>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</si>
  <si>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</si>
  <si>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</si>
  <si>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</si>
  <si>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</si>
  <si>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</si>
  <si>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</si>
  <si>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</si>
  <si>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</si>
  <si>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</si>
  <si>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</si>
  <si>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</si>
  <si>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</si>
  <si>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</si>
  <si>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</si>
  <si>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</si>
  <si>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</si>
  <si>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</si>
  <si>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</si>
  <si>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</si>
  <si>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</si>
  <si>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</si>
  <si>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</si>
  <si>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</si>
  <si>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</si>
  <si>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</si>
  <si>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</si>
  <si>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</si>
  <si>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</si>
  <si>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</si>
  <si>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</si>
  <si>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</si>
  <si>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</si>
  <si>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</si>
  <si>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</si>
  <si>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</si>
  <si>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</si>
  <si>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</si>
  <si>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</si>
  <si>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</si>
  <si>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</si>
  <si>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</si>
  <si>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</si>
  <si>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</si>
  <si>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</si>
  <si>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</si>
  <si>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</si>
  <si>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</si>
  <si>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</si>
  <si>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</si>
  <si>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</si>
  <si>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</si>
  <si>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</si>
  <si>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</si>
  <si>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</si>
  <si>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</si>
  <si>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</si>
  <si>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</si>
  <si>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</si>
  <si>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</si>
  <si>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</si>
  <si>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</si>
  <si>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</si>
  <si>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</si>
  <si>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</si>
  <si>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</si>
  <si>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</si>
  <si>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</si>
  <si>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</si>
  <si>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</si>
  <si>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</si>
  <si>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</si>
  <si>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</si>
  <si>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</si>
  <si>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</si>
  <si>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</si>
  <si>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</si>
  <si>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</si>
  <si>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</si>
  <si>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</si>
  <si>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</si>
  <si>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</si>
  <si>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</si>
  <si>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</si>
  <si>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</si>
  <si>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</si>
  <si>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</si>
  <si>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</si>
  <si>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</si>
  <si>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</si>
  <si>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</si>
  <si>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</si>
  <si>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</si>
  <si>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</si>
  <si>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</si>
  <si>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</si>
  <si>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</si>
  <si>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</si>
  <si>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</si>
  <si>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</si>
  <si>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</si>
  <si>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</si>
  <si>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</si>
  <si>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</si>
  <si>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</si>
  <si>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</si>
  <si>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</si>
  <si>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</si>
  <si>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</si>
  <si>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</si>
  <si>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</si>
  <si>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</si>
  <si>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</si>
  <si>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</si>
  <si>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</si>
  <si>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</si>
  <si>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</si>
  <si>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</si>
  <si>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</si>
  <si>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</si>
  <si>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</si>
  <si>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</si>
  <si>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</si>
  <si>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</si>
  <si>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</si>
  <si>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</si>
  <si>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</si>
  <si>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</si>
  <si>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</si>
  <si>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</si>
  <si>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</si>
  <si>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</si>
  <si>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</si>
  <si>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</si>
  <si>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</si>
  <si>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</si>
  <si>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</si>
  <si>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</si>
  <si>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</si>
  <si>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</si>
  <si>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</si>
  <si>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</si>
  <si>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</si>
  <si>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</si>
  <si>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</si>
  <si>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</si>
  <si>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</si>
  <si>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</si>
  <si>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</si>
  <si>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</si>
  <si>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</si>
  <si>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</si>
  <si>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</si>
  <si>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</si>
  <si>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</si>
  <si>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</si>
  <si>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</si>
  <si>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</si>
  <si>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</si>
  <si>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</si>
  <si>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</si>
  <si>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</si>
  <si>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</si>
  <si>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</si>
  <si>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</si>
  <si>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</si>
  <si>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</si>
  <si>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</si>
  <si>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</si>
  <si>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</si>
  <si>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</si>
  <si>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</si>
  <si>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</si>
  <si>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</si>
  <si>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</si>
  <si>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</si>
  <si>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</si>
  <si>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</si>
  <si>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</si>
  <si>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</si>
  <si>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</si>
  <si>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</si>
  <si>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</si>
  <si>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</si>
  <si>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</si>
  <si>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</si>
  <si>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</si>
  <si>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</si>
  <si>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</si>
  <si>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</si>
  <si>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</si>
  <si>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</si>
  <si>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</si>
  <si>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</si>
  <si>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</si>
  <si>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</si>
  <si>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</si>
  <si>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</si>
  <si>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</si>
  <si>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</si>
  <si>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</si>
  <si>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</si>
  <si>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</si>
  <si>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</si>
  <si>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</si>
  <si>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</si>
  <si>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</si>
  <si>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</si>
  <si>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</si>
  <si>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</si>
  <si>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</si>
  <si>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</si>
  <si>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</si>
  <si>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</si>
  <si>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</si>
  <si>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</si>
  <si>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</si>
  <si>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</si>
  <si>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</si>
  <si>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</si>
  <si>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</si>
  <si>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</si>
  <si>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</si>
  <si>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</si>
  <si>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</si>
  <si>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</si>
  <si>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</si>
  <si>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</si>
  <si>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</si>
  <si>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</si>
  <si>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</si>
  <si>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</si>
  <si>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</si>
  <si>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</si>
  <si>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</si>
  <si>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</si>
  <si>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</si>
  <si>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</si>
  <si>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</si>
  <si>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</si>
  <si>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</si>
  <si>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</si>
  <si>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</si>
  <si>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</si>
  <si>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</si>
  <si>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</si>
  <si>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</si>
  <si>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</si>
  <si>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</si>
  <si>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</si>
  <si>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</si>
  <si>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</si>
  <si>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</si>
  <si>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</si>
  <si>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</si>
  <si>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</si>
  <si>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</si>
  <si>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</si>
  <si>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</si>
  <si>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</si>
  <si>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</si>
  <si>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</si>
  <si>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</si>
  <si>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</si>
  <si>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</si>
  <si>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</si>
  <si>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</si>
  <si>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</si>
  <si>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</si>
  <si>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</si>
  <si>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</si>
  <si>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</si>
  <si>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</si>
  <si>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</si>
  <si>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</si>
  <si>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</si>
  <si>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</si>
  <si>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</si>
  <si>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</si>
  <si>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</si>
  <si>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</si>
  <si>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</si>
  <si>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</si>
  <si>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</si>
  <si>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</si>
  <si>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</si>
  <si>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</si>
  <si>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</si>
  <si>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</si>
  <si>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</si>
  <si>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</si>
  <si>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</si>
  <si>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</si>
  <si>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</si>
  <si>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</si>
  <si>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</si>
  <si>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</si>
  <si>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</si>
  <si>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</si>
  <si>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</si>
  <si>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</si>
  <si>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</si>
  <si>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</si>
  <si>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</si>
  <si>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</si>
  <si>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</si>
  <si>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</si>
  <si>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</si>
  <si>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</si>
  <si>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</si>
  <si>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</si>
  <si>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</si>
  <si>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</si>
  <si>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</si>
  <si>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</si>
  <si>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</si>
  <si>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</si>
  <si>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</si>
  <si>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</si>
  <si>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</si>
  <si>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</si>
  <si>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</si>
  <si>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</si>
  <si>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</si>
  <si>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</si>
  <si>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</si>
  <si>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</si>
  <si>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</si>
  <si>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</si>
  <si>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</si>
  <si>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</si>
  <si>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</si>
  <si>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</si>
  <si>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</si>
  <si>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</si>
  <si>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</si>
  <si>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</si>
  <si>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</si>
  <si>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</si>
  <si>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</si>
  <si>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</si>
  <si>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</si>
  <si>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</si>
  <si>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</si>
  <si>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</si>
  <si>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</si>
  <si>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</si>
  <si>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</si>
  <si>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</si>
  <si>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</si>
  <si>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</si>
  <si>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</si>
  <si>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</si>
  <si>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</si>
  <si>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</si>
  <si>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</si>
  <si>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</si>
  <si>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</si>
  <si>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</si>
  <si>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</si>
  <si>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</si>
  <si>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</si>
  <si>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</si>
  <si>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</si>
  <si>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</si>
  <si>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</si>
  <si>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</si>
  <si>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</si>
  <si>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</si>
  <si>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</si>
  <si>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</si>
  <si>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</si>
  <si>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</si>
  <si>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</si>
  <si>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</si>
  <si>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</si>
  <si>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</si>
  <si>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</si>
  <si>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</si>
  <si>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</si>
  <si>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</si>
  <si>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</si>
  <si>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</si>
  <si>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</si>
  <si>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</si>
  <si>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</si>
  <si>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</si>
  <si>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</si>
  <si>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</si>
  <si>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</si>
  <si>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</si>
  <si>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</si>
  <si>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</si>
  <si>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</si>
  <si>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</si>
  <si>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</si>
  <si>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</si>
  <si>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</si>
  <si>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</si>
  <si>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</si>
  <si>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</si>
  <si>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</si>
  <si>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</si>
  <si>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</si>
  <si>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</si>
  <si>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</si>
  <si>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</si>
  <si>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</si>
  <si>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</si>
  <si>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</si>
  <si>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</si>
  <si>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</si>
  <si>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</si>
  <si>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</si>
  <si>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</si>
  <si>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</si>
  <si>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</si>
  <si>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</si>
  <si>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</si>
  <si>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</si>
  <si>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</si>
  <si>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</si>
  <si>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</si>
  <si>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</si>
  <si>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</si>
  <si>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</si>
  <si>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</si>
  <si>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</si>
  <si>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</si>
  <si>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</si>
  <si>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</si>
  <si>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</si>
  <si>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</si>
  <si>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</si>
  <si>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</si>
  <si>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</si>
  <si>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</si>
  <si>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</si>
  <si>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</si>
  <si>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</si>
  <si>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</si>
  <si>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</si>
  <si>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</si>
  <si>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</si>
  <si>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</si>
  <si>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</si>
  <si>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</si>
  <si>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</si>
  <si>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</si>
  <si>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</si>
  <si>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</si>
  <si>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</si>
  <si>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</si>
  <si>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</si>
  <si>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</si>
  <si>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</si>
  <si>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</si>
  <si>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</si>
  <si>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</si>
  <si>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</si>
  <si>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</si>
  <si>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</si>
  <si>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</si>
  <si>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</si>
  <si>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</si>
  <si>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</si>
  <si>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</si>
  <si>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</si>
  <si>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</si>
  <si>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</si>
  <si>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</si>
  <si>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</si>
  <si>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</si>
  <si>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</si>
  <si>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</si>
  <si>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</si>
  <si>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</si>
  <si>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</si>
  <si>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</si>
  <si>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</si>
  <si>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</si>
  <si>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</si>
  <si>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</si>
  <si>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</si>
  <si>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</si>
  <si>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</si>
  <si>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</si>
  <si>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</si>
  <si>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</si>
  <si>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</si>
  <si>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</si>
  <si>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</si>
  <si>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</si>
  <si>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</si>
  <si>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</si>
  <si>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</si>
  <si>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</si>
  <si>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</si>
  <si>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</si>
  <si>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</si>
  <si>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</si>
  <si>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</si>
  <si>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</si>
  <si>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</si>
  <si>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</si>
  <si>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</si>
  <si>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</si>
  <si>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</si>
  <si>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</si>
  <si>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</si>
  <si>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</si>
  <si>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</si>
  <si>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</si>
  <si>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</si>
  <si>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</si>
  <si>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</si>
  <si>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</si>
  <si>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</si>
  <si>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</si>
  <si>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</si>
  <si>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</si>
  <si>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</si>
  <si>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</si>
  <si>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</si>
  <si>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</si>
  <si>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</si>
  <si>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</si>
  <si>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</si>
  <si>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</si>
  <si>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</si>
  <si>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</si>
  <si>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</si>
  <si>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</si>
  <si>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</si>
  <si>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</si>
  <si>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</si>
  <si>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</si>
  <si>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</si>
  <si>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</si>
  <si>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</si>
  <si>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</si>
  <si>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</si>
  <si>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</si>
  <si>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</si>
  <si>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</si>
  <si>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</si>
  <si>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</si>
  <si>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</si>
  <si>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</si>
  <si>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</si>
  <si>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</si>
  <si>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</si>
  <si>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</si>
  <si>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</si>
  <si>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</si>
  <si>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</si>
  <si>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</si>
  <si>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</si>
  <si>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</si>
  <si>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</si>
  <si>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</si>
  <si>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</si>
  <si>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</si>
  <si>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</si>
  <si>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</si>
  <si>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</si>
  <si>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</si>
  <si>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</si>
  <si>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</si>
  <si>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</si>
  <si>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</si>
  <si>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</si>
  <si>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</si>
  <si>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</si>
  <si>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</si>
  <si>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</si>
  <si>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</si>
  <si>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</si>
  <si>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</si>
  <si>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</si>
  <si>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</si>
  <si>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</si>
  <si>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</si>
  <si>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</si>
  <si>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</si>
  <si>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</si>
  <si>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</si>
  <si>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</si>
  <si>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</si>
  <si>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</si>
  <si>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</si>
  <si>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</si>
  <si>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</si>
  <si>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</si>
  <si>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</si>
  <si>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</si>
  <si>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</si>
  <si>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</si>
  <si>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</si>
  <si>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</si>
  <si>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</si>
  <si>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</si>
  <si>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</si>
  <si>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</si>
  <si>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</si>
  <si>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</si>
  <si>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</si>
  <si>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</si>
  <si>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</si>
  <si>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</si>
  <si>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</si>
  <si>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</si>
  <si>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</si>
  <si>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</si>
  <si>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</si>
  <si>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</si>
  <si>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</si>
  <si>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</si>
  <si>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</si>
  <si>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</si>
  <si>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</si>
  <si>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</si>
  <si>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</si>
  <si>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</si>
  <si>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</si>
  <si>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</si>
  <si>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</si>
  <si>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</si>
  <si>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</si>
  <si>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</si>
  <si>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</si>
  <si>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</si>
  <si>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</si>
  <si>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</si>
  <si>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</si>
  <si>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</si>
  <si>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</si>
  <si>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</si>
  <si>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</si>
  <si>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</si>
  <si>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</si>
  <si>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</si>
  <si>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</si>
  <si>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</si>
  <si>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</si>
  <si>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</si>
  <si>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</si>
  <si>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</si>
  <si>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</si>
  <si>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</si>
  <si>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</si>
  <si>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</si>
  <si>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</si>
  <si>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</si>
  <si>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</si>
  <si>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</si>
  <si>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</si>
  <si>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</si>
  <si>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</si>
  <si>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</si>
  <si>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</si>
  <si>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</si>
  <si>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</si>
  <si>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</si>
  <si>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</si>
  <si>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</si>
  <si>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</si>
  <si>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</si>
  <si>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</si>
  <si>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</si>
  <si>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</si>
  <si>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</si>
  <si>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</si>
  <si>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</si>
  <si>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</si>
  <si>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</si>
  <si>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</si>
  <si>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</si>
  <si>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</si>
  <si>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</si>
  <si>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</si>
  <si>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</si>
  <si>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</si>
  <si>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</si>
  <si>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</si>
  <si>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</si>
  <si>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</si>
  <si>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</si>
  <si>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</si>
  <si>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</si>
  <si>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</si>
  <si>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</si>
  <si>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</si>
  <si>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</si>
  <si>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</si>
  <si>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</si>
  <si>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</si>
  <si>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</si>
  <si>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</si>
  <si>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</si>
  <si>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</si>
  <si>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</si>
  <si>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</si>
  <si>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</si>
  <si>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</si>
  <si>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</si>
  <si>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</si>
  <si>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</si>
  <si>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</si>
  <si>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</si>
  <si>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</si>
  <si>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</si>
  <si>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</si>
  <si>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</si>
  <si>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</si>
  <si>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</si>
  <si>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</si>
  <si>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</si>
  <si>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</si>
  <si>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</si>
  <si>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</si>
  <si>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</si>
  <si>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</si>
  <si>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</si>
  <si>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</si>
  <si>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</si>
  <si>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</si>
  <si>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</si>
  <si>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</si>
  <si>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</si>
  <si>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</si>
  <si>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</si>
  <si>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</si>
  <si>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</si>
  <si>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</si>
  <si>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</si>
  <si>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</si>
  <si>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</si>
  <si>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</si>
  <si>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</si>
  <si>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</si>
  <si>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</si>
  <si>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</si>
  <si>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</si>
  <si>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</si>
  <si>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</si>
  <si>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</si>
  <si>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</si>
  <si>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</si>
  <si>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</si>
  <si>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</si>
  <si>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</si>
  <si>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</si>
  <si>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</si>
  <si>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</si>
  <si>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</si>
  <si>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</si>
  <si>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</si>
  <si>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</si>
  <si>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</si>
  <si>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</si>
  <si>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</si>
  <si>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</si>
  <si>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</si>
  <si>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</si>
  <si>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</si>
  <si>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</si>
  <si>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</si>
  <si>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</si>
  <si>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</si>
  <si>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</si>
  <si>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</si>
  <si>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</si>
  <si>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</si>
  <si>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</si>
  <si>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</si>
  <si>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</si>
  <si>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</si>
  <si>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</si>
  <si>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</si>
  <si>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</si>
  <si>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</si>
  <si>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</si>
  <si>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</si>
  <si>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</si>
  <si>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</si>
  <si>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</si>
  <si>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</si>
  <si>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</si>
  <si>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</si>
  <si>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</si>
  <si>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</si>
  <si>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</si>
  <si>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</si>
  <si>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</si>
  <si>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</si>
  <si>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</si>
  <si>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</si>
  <si>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</si>
  <si>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</si>
  <si>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</si>
  <si>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</si>
  <si>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</si>
  <si>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</si>
  <si>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</si>
  <si>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</si>
  <si>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</si>
  <si>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</si>
  <si>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</si>
  <si>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</si>
  <si>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</si>
  <si>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</si>
  <si>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</si>
  <si>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</si>
  <si>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</si>
  <si>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</si>
  <si>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</si>
  <si>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</si>
  <si>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</si>
  <si>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</si>
  <si>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</si>
  <si>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</si>
  <si>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</si>
  <si>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</si>
  <si>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</si>
  <si>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</si>
  <si>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</si>
  <si>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</si>
  <si>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</si>
  <si>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</si>
  <si>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</si>
  <si>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</si>
  <si>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</si>
  <si>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</si>
  <si>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</si>
  <si>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</si>
  <si>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</si>
  <si>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</si>
  <si>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</si>
  <si>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</si>
  <si>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</si>
  <si>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</si>
  <si>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</si>
  <si>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</si>
  <si>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</si>
  <si>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</si>
  <si>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</si>
  <si>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</si>
  <si>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</si>
  <si>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</si>
  <si>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</si>
  <si>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</si>
  <si>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</si>
  <si>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</si>
  <si>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</si>
  <si>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</si>
  <si>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</si>
  <si>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</si>
  <si>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</si>
  <si>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</si>
  <si>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</si>
  <si>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</si>
  <si>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</si>
  <si>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</si>
  <si>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</si>
  <si>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</si>
  <si>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</si>
  <si>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</si>
  <si>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</si>
  <si>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</si>
  <si>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</si>
  <si>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</si>
  <si>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</si>
  <si>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</si>
  <si>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</si>
  <si>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</si>
  <si>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</si>
  <si>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</si>
  <si>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</si>
  <si>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</si>
  <si>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</si>
  <si>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</si>
  <si>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</si>
  <si>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</si>
  <si>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</si>
  <si>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</si>
  <si>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</si>
  <si>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</si>
  <si>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</si>
  <si>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</si>
  <si>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</si>
  <si>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</si>
  <si>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</si>
  <si>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</si>
  <si>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</si>
  <si>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</si>
  <si>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</si>
  <si>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</si>
  <si>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</si>
  <si>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</si>
  <si>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</si>
  <si>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</si>
  <si>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</si>
  <si>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</si>
  <si>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</si>
  <si>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</si>
  <si>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</si>
  <si>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</si>
  <si>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</si>
  <si>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</si>
  <si>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</si>
  <si>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</si>
  <si>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</si>
  <si>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</si>
  <si>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</si>
  <si>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</si>
  <si>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</si>
  <si>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</si>
  <si>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</si>
  <si>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</si>
  <si>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</si>
  <si>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</si>
  <si>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</si>
  <si>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</si>
  <si>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</si>
  <si>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</si>
  <si>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</si>
  <si>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</si>
  <si>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</si>
  <si>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</si>
  <si>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</si>
  <si>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</si>
  <si>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</si>
  <si>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</si>
  <si>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</si>
  <si>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</si>
  <si>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</si>
  <si>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</si>
  <si>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</si>
  <si>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</si>
  <si>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</si>
  <si>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</si>
  <si>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</si>
  <si>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</si>
  <si>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</si>
  <si>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</si>
  <si>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</si>
  <si>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</si>
  <si>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</si>
  <si>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</si>
  <si>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</si>
  <si>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</si>
  <si>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</si>
  <si>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</si>
  <si>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</si>
  <si>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</si>
  <si>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</si>
  <si>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</si>
  <si>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</si>
  <si>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</si>
  <si>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</si>
  <si>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</si>
  <si>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</si>
  <si>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</si>
  <si>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</si>
  <si>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</si>
  <si>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</si>
  <si>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</si>
  <si>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</si>
  <si>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</si>
  <si>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</si>
  <si>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</si>
  <si>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</si>
  <si>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</si>
  <si>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</si>
  <si>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</si>
  <si>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</si>
  <si>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</si>
  <si>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</si>
  <si>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</si>
  <si>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</si>
  <si>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</si>
  <si>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</si>
  <si>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</si>
  <si>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</si>
  <si>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</si>
  <si>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</si>
  <si>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</si>
  <si>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</si>
  <si>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</si>
  <si>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</si>
  <si>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</si>
  <si>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</si>
  <si>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</si>
  <si>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</si>
  <si>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</si>
  <si>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</si>
  <si>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</si>
  <si>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</si>
  <si>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</si>
  <si>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</si>
  <si>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</si>
  <si>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</si>
  <si>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</si>
  <si>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</si>
  <si>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</si>
  <si>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</si>
  <si>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</si>
  <si>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</si>
  <si>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</si>
  <si>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</si>
  <si>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</si>
  <si>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</si>
  <si>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</si>
  <si>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</si>
  <si>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</si>
  <si>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</si>
  <si>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</si>
  <si>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</si>
  <si>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</si>
  <si>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</si>
  <si>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</si>
  <si>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</si>
  <si>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</si>
  <si>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</si>
  <si>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</si>
  <si>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</si>
  <si>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</si>
  <si>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</si>
  <si>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</si>
  <si>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</si>
  <si>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</si>
  <si>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</si>
  <si>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</si>
  <si>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</si>
  <si>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</si>
  <si>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</si>
  <si>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</si>
  <si>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</si>
  <si>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</si>
  <si>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</si>
  <si>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</si>
  <si>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</si>
  <si>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</si>
  <si>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</si>
  <si>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</si>
  <si>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</si>
  <si>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</si>
  <si>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</si>
  <si>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</si>
  <si>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</si>
  <si>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</si>
  <si>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</si>
  <si>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</si>
  <si>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</si>
  <si>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</si>
  <si>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</si>
  <si>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</si>
  <si>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</si>
  <si>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</si>
  <si>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</si>
  <si>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</si>
  <si>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</si>
  <si>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</si>
  <si>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</si>
  <si>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</si>
  <si>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</si>
  <si>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</si>
  <si>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</si>
  <si>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</si>
  <si>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</si>
  <si>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</si>
  <si>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</si>
  <si>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</si>
  <si>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</si>
  <si>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</si>
  <si>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</si>
  <si>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</si>
  <si>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</si>
  <si>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</si>
  <si>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</si>
  <si>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</si>
  <si>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</si>
  <si>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</si>
  <si>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</si>
  <si>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</si>
  <si>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</si>
  <si>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</si>
  <si>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</si>
  <si>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</si>
  <si>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</si>
  <si>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</si>
  <si>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</si>
  <si>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</si>
  <si>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</si>
  <si>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</si>
  <si>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</si>
  <si>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</si>
  <si>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</si>
  <si>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</si>
  <si>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</si>
  <si>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</si>
  <si>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</si>
  <si>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</si>
  <si>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</si>
  <si>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</si>
  <si>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</si>
  <si>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</si>
  <si>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</si>
  <si>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</si>
  <si>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</si>
  <si>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</si>
  <si>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</si>
  <si>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</si>
  <si>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</si>
  <si>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</si>
  <si>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</si>
  <si>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</si>
  <si>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</si>
  <si>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</si>
  <si>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</si>
  <si>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</si>
  <si>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</si>
  <si>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</si>
  <si>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</si>
  <si>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</si>
  <si>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</si>
  <si>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</si>
  <si>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</si>
  <si>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</si>
  <si>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</si>
  <si>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</si>
  <si>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</si>
  <si>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</si>
  <si>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</si>
  <si>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</si>
  <si>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</si>
  <si>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</si>
  <si>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</si>
  <si>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</si>
  <si>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</si>
  <si>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</si>
  <si>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</si>
  <si>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</si>
  <si>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</si>
  <si>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</si>
  <si>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</si>
  <si>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</si>
  <si>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</si>
  <si>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</si>
  <si>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</si>
  <si>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</si>
  <si>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</si>
  <si>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</si>
  <si>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</si>
  <si>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</si>
  <si>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</si>
  <si>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</si>
  <si>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</si>
  <si>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</si>
  <si>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</si>
  <si>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</si>
  <si>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</si>
  <si>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</si>
  <si>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</si>
  <si>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</si>
  <si>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</si>
  <si>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</si>
  <si>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</si>
  <si>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</si>
  <si>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</si>
  <si>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</si>
  <si>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</si>
  <si>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</si>
  <si>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</si>
  <si>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</si>
  <si>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</si>
  <si>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</si>
  <si>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</si>
  <si>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</si>
  <si>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</si>
  <si>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</si>
  <si>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</si>
  <si>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</si>
  <si>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</si>
  <si>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</si>
  <si>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</si>
  <si>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</si>
  <si>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</si>
  <si>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</si>
  <si>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</si>
  <si>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</si>
  <si>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</si>
  <si>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</si>
  <si>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</si>
  <si>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</si>
  <si>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</si>
  <si>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</si>
  <si>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</si>
  <si>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</si>
  <si>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</si>
  <si>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</si>
  <si>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</si>
  <si>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</si>
  <si>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</si>
  <si>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</si>
  <si>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</si>
  <si>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</si>
  <si>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</si>
  <si>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</si>
  <si>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</si>
  <si>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</si>
  <si>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</si>
  <si>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</si>
  <si>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</si>
  <si>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</si>
  <si>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</si>
  <si>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</si>
  <si>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</si>
  <si>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</si>
  <si>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</si>
  <si>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</si>
  <si>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</si>
  <si>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</si>
  <si>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</si>
  <si>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</si>
  <si>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</si>
  <si>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</si>
  <si>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</si>
  <si>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</si>
  <si>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</si>
  <si>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</si>
  <si>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</si>
  <si>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</si>
  <si>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</si>
  <si>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</si>
  <si>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</si>
  <si>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</si>
  <si>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</si>
  <si>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</si>
  <si>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</si>
  <si>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</si>
  <si>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</si>
  <si>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</si>
  <si>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</si>
  <si>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</si>
  <si>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</si>
  <si>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</si>
  <si>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</si>
  <si>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</si>
  <si>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</si>
  <si>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</si>
  <si>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</si>
  <si>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</si>
  <si>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</si>
  <si>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</si>
  <si>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</si>
  <si>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</si>
  <si>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</si>
  <si>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</si>
  <si>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</si>
  <si>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</si>
  <si>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</si>
  <si>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</si>
  <si>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</si>
  <si>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</si>
  <si>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</si>
  <si>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</si>
  <si>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</si>
  <si>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</si>
  <si>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</si>
  <si>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</si>
  <si>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</si>
  <si>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</si>
  <si>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</si>
  <si>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</si>
  <si>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</si>
  <si>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</si>
  <si>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</si>
  <si>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</si>
  <si>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</si>
  <si>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</si>
  <si>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</si>
  <si>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</si>
  <si>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</si>
  <si>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</si>
  <si>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</si>
  <si>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</si>
  <si>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</si>
  <si>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</si>
  <si>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</si>
  <si>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</si>
  <si>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</si>
  <si>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</si>
  <si>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</si>
  <si>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</si>
  <si>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</si>
  <si>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</si>
  <si>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</si>
  <si>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</si>
  <si>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</si>
  <si>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</si>
  <si>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</si>
  <si>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</si>
  <si>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</si>
  <si>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</si>
  <si>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</si>
  <si>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</si>
  <si>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</si>
  <si>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</si>
  <si>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</si>
  <si>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</si>
  <si>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</si>
  <si>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</si>
  <si>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</si>
  <si>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</si>
  <si>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</si>
  <si>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</si>
  <si>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</si>
  <si>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</si>
  <si>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</si>
  <si>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</si>
  <si>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</si>
  <si>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</si>
  <si>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</si>
  <si>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</si>
  <si>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</si>
  <si>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</si>
  <si>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</si>
  <si>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</si>
  <si>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</si>
  <si>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</si>
  <si>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</si>
  <si>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</si>
  <si>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</si>
  <si>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</si>
  <si>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</si>
  <si>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</si>
  <si>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</si>
  <si>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</si>
  <si>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</si>
  <si>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</si>
  <si>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</si>
  <si>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</si>
  <si>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</si>
  <si>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</si>
  <si>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</si>
  <si>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</si>
  <si>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</si>
  <si>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</si>
  <si>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</si>
  <si>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</si>
  <si>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</si>
  <si>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</si>
  <si>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</si>
  <si>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</si>
  <si>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</si>
  <si>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</si>
  <si>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</si>
  <si>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</si>
  <si>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</si>
  <si>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</si>
  <si>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</si>
  <si>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</si>
  <si>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</si>
  <si>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</si>
  <si>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</si>
  <si>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</si>
  <si>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</si>
  <si>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</si>
  <si>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</si>
  <si>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</si>
  <si>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</si>
  <si>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</si>
  <si>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</si>
  <si>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</si>
  <si>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</si>
  <si>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</si>
  <si>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</si>
  <si>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</si>
  <si>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</si>
  <si>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</si>
  <si>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</si>
  <si>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</si>
  <si>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</si>
  <si>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</si>
  <si>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</si>
  <si>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</si>
  <si>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</si>
  <si>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</si>
  <si>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</si>
  <si>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</si>
  <si>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</si>
  <si>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</si>
  <si>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</si>
  <si>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</si>
  <si>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</si>
  <si>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</si>
  <si>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</si>
  <si>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</si>
  <si>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</si>
  <si>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</si>
  <si>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</si>
  <si>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</si>
  <si>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</si>
  <si>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</si>
  <si>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</si>
  <si>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</si>
  <si>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</si>
  <si>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</si>
  <si>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</si>
  <si>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</si>
  <si>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</si>
  <si>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</si>
  <si>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</si>
  <si>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</si>
  <si>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</si>
  <si>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</si>
  <si>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</si>
  <si>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</si>
  <si>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</si>
  <si>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</si>
  <si>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</si>
  <si>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</si>
  <si>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</si>
  <si>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</si>
  <si>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</si>
  <si>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</si>
  <si>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</si>
  <si>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</si>
  <si>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</si>
  <si>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</si>
  <si>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</si>
  <si>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</si>
  <si>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</si>
  <si>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</si>
  <si>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</si>
  <si>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</si>
  <si>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</si>
  <si>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</si>
  <si>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</si>
  <si>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</si>
  <si>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</si>
  <si>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</si>
  <si>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</si>
  <si>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</si>
  <si>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</si>
  <si>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</si>
  <si>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</si>
  <si>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</si>
  <si>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</si>
  <si>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</si>
  <si>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</si>
  <si>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</si>
  <si>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</si>
  <si>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</si>
  <si>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</si>
  <si>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</si>
  <si>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</si>
  <si>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</si>
  <si>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</si>
  <si>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</si>
  <si>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</si>
  <si>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</si>
  <si>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</si>
  <si>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</si>
  <si>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</si>
  <si>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</si>
  <si>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</si>
  <si>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</si>
  <si>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</si>
  <si>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</si>
  <si>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</si>
  <si>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</si>
  <si>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</si>
  <si>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</si>
  <si>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</si>
  <si>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</si>
  <si>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</si>
  <si>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</si>
  <si>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</si>
  <si>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</si>
  <si>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</si>
  <si>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</si>
  <si>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</si>
  <si>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</si>
  <si>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</si>
  <si>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</si>
  <si>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</si>
  <si>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</si>
  <si>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</si>
  <si>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</si>
  <si>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</si>
  <si>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</si>
  <si>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</si>
  <si>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</si>
  <si>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</si>
  <si>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</si>
  <si>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</si>
  <si>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</si>
  <si>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</si>
  <si>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</si>
  <si>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</si>
  <si>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</si>
  <si>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</si>
  <si>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</si>
  <si>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</si>
  <si>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</si>
  <si>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</si>
  <si>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</si>
  <si>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</si>
  <si>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</si>
  <si>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</si>
  <si>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</si>
  <si>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</si>
  <si>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</si>
  <si>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</si>
  <si>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</si>
  <si>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</si>
  <si>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</si>
  <si>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</si>
  <si>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</si>
  <si>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</si>
  <si>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</si>
  <si>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</si>
  <si>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</si>
  <si>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</si>
  <si>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</si>
  <si>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</si>
  <si>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</si>
  <si>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</si>
  <si>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</si>
  <si>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</si>
  <si>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</si>
  <si>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</si>
  <si>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</si>
  <si>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</si>
  <si>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</si>
  <si>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</si>
  <si>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</si>
  <si>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</si>
  <si>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</si>
  <si>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</si>
  <si>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</si>
  <si>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</si>
  <si>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</si>
  <si>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</si>
  <si>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</si>
  <si>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</si>
  <si>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</si>
  <si>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</si>
  <si>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</si>
  <si>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</si>
  <si>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</si>
  <si>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</si>
  <si>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</si>
  <si>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</si>
  <si>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</si>
  <si>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</si>
  <si>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</si>
  <si>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</si>
  <si>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</si>
  <si>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</si>
  <si>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</si>
  <si>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</si>
  <si>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</si>
  <si>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</si>
  <si>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</si>
  <si>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</si>
  <si>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</si>
  <si>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</si>
  <si>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</si>
  <si>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</si>
  <si>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</si>
  <si>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</si>
  <si>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</si>
  <si>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</si>
  <si>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</si>
  <si>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</si>
  <si>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</si>
  <si>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</si>
  <si>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</si>
  <si>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</si>
  <si>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</si>
  <si>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</si>
  <si>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</si>
  <si>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</si>
  <si>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</si>
  <si>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</si>
  <si>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</si>
  <si>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</si>
  <si>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</si>
  <si>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</si>
  <si>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</si>
  <si>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</si>
  <si>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</si>
  <si>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</si>
  <si>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</si>
  <si>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</si>
  <si>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</si>
  <si>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</si>
  <si>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</si>
  <si>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</si>
  <si>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</si>
  <si>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</si>
  <si>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</si>
  <si>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</si>
  <si>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</si>
  <si>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</si>
  <si>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</si>
  <si>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</si>
  <si>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</si>
  <si>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</si>
  <si>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</si>
  <si>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</si>
  <si>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</si>
  <si>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</si>
  <si>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</si>
  <si>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</si>
  <si>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</si>
  <si>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</si>
  <si>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</si>
  <si>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</si>
  <si>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</si>
  <si>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</si>
  <si>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</si>
  <si>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</si>
  <si>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</si>
  <si>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</si>
  <si>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</si>
  <si>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</si>
  <si>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</si>
  <si>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</si>
  <si>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</si>
  <si>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</si>
  <si>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</si>
  <si>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</si>
  <si>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</si>
  <si>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</si>
  <si>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</si>
  <si>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</si>
  <si>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</si>
  <si>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</si>
  <si>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</si>
  <si>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</si>
  <si>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</si>
  <si>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</si>
  <si>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</si>
  <si>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</si>
  <si>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</si>
  <si>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</si>
  <si>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</si>
  <si>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</si>
  <si>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</si>
  <si>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</si>
  <si>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</si>
  <si>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</si>
  <si>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</si>
  <si>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</si>
  <si>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</si>
  <si>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</si>
  <si>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</si>
  <si>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</si>
  <si>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</si>
  <si>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</si>
  <si>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</si>
  <si>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</si>
  <si>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</si>
  <si>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</si>
  <si>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</si>
  <si>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</si>
  <si>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</si>
  <si>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</si>
  <si>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</si>
  <si>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</si>
  <si>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</si>
  <si>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</si>
  <si>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</si>
  <si>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</si>
  <si>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</si>
  <si>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</si>
  <si>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</si>
  <si>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</si>
  <si>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</si>
  <si>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</si>
  <si>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</si>
  <si>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</si>
  <si>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</si>
  <si>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</si>
  <si>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</si>
  <si>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</si>
  <si>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</si>
  <si>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</si>
  <si>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</si>
  <si>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</si>
  <si>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</si>
  <si>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</si>
  <si>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</si>
  <si>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</si>
  <si>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</si>
  <si>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</si>
  <si>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</si>
  <si>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</si>
  <si>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</si>
  <si>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</si>
  <si>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</si>
  <si>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</si>
  <si>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</si>
  <si>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</si>
  <si>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</si>
  <si>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</si>
  <si>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</si>
  <si>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</si>
  <si>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</si>
  <si>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</si>
  <si>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</si>
  <si>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</si>
  <si>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</si>
  <si>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</si>
  <si>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</si>
  <si>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</si>
  <si>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</si>
  <si>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</si>
  <si>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</si>
  <si>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</si>
  <si>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</si>
  <si>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</si>
  <si>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</si>
  <si>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</si>
  <si>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</si>
  <si>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</si>
  <si>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</si>
  <si>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</si>
  <si>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</si>
  <si>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</si>
  <si>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</si>
  <si>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</si>
  <si>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</si>
  <si>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</si>
  <si>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</si>
  <si>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</si>
  <si>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</si>
  <si>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</si>
  <si>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</si>
  <si>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</si>
  <si>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</si>
  <si>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</si>
  <si>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</si>
  <si>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</si>
  <si>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</si>
  <si>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</si>
  <si>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</si>
  <si>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</si>
  <si>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</si>
  <si>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</si>
  <si>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</si>
  <si>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</si>
  <si>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</si>
  <si>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</si>
  <si>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</si>
  <si>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</si>
  <si>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</si>
  <si>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</si>
  <si>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</si>
  <si>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</si>
  <si>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</si>
  <si>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</si>
  <si>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</si>
  <si>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</si>
  <si>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</si>
  <si>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</si>
  <si>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</si>
  <si>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</si>
  <si>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</si>
  <si>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</si>
  <si>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</si>
  <si>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</si>
  <si>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</si>
  <si>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</si>
  <si>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</si>
  <si>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</si>
  <si>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</si>
  <si>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</si>
  <si>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</si>
  <si>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</si>
  <si>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</si>
  <si>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</si>
  <si>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</si>
  <si>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</si>
  <si>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</si>
  <si>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</si>
  <si>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</si>
  <si>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</si>
  <si>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</si>
  <si>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</si>
  <si>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</si>
  <si>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</si>
  <si>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</si>
  <si>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</si>
  <si>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</si>
  <si>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</si>
  <si>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</si>
  <si>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</si>
  <si>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</si>
  <si>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</si>
  <si>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</si>
  <si>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</si>
  <si>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</si>
  <si>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</si>
  <si>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</si>
  <si>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</si>
  <si>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</si>
  <si>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</si>
  <si>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</si>
  <si>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</si>
  <si>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</si>
  <si>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</si>
  <si>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</si>
  <si>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</si>
  <si>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</si>
  <si>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</si>
  <si>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</si>
  <si>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</si>
  <si>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</si>
  <si>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</si>
  <si>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</si>
  <si>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</si>
  <si>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</si>
  <si>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</si>
  <si>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</si>
  <si>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</si>
  <si>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</si>
  <si>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</si>
  <si>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</si>
  <si>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</si>
  <si>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</si>
  <si>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</si>
  <si>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</si>
  <si>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</si>
  <si>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</si>
  <si>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</si>
  <si>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</si>
  <si>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</si>
  <si>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</si>
  <si>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</si>
  <si>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</si>
  <si>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</si>
  <si>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</si>
  <si>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</si>
  <si>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</si>
  <si>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</si>
  <si>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</si>
  <si>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</si>
  <si>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</si>
  <si>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</si>
  <si>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</si>
  <si>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</si>
  <si>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</si>
  <si>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</si>
  <si>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</si>
  <si>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</si>
  <si>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</si>
  <si>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</si>
  <si>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</si>
  <si>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</si>
  <si>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</si>
  <si>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</si>
  <si>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</si>
  <si>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</si>
  <si>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</si>
  <si>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</si>
  <si>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</si>
  <si>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</si>
  <si>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</si>
  <si>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</si>
  <si>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</si>
  <si>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</si>
  <si>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</si>
  <si>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</si>
  <si>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</si>
  <si>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</si>
  <si>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</si>
  <si>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</si>
  <si>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</si>
  <si>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</si>
  <si>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</si>
  <si>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</si>
  <si>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</si>
  <si>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</si>
  <si>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</si>
  <si>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</si>
  <si>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</si>
  <si>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</si>
  <si>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</si>
  <si>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</si>
  <si>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</si>
  <si>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</si>
  <si>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</si>
  <si>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</si>
  <si>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</si>
  <si>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</si>
  <si>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</si>
  <si>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</si>
  <si>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</si>
  <si>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</si>
  <si>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</si>
  <si>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</si>
  <si>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</si>
  <si>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</si>
  <si>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</si>
  <si>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</si>
  <si>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</si>
  <si>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</si>
  <si>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</si>
  <si>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</si>
  <si>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</si>
  <si>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</si>
  <si>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</si>
  <si>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</si>
  <si>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</si>
  <si>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</si>
  <si>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</si>
  <si>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</si>
  <si>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</si>
  <si>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</si>
  <si>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</si>
  <si>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</si>
  <si>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</si>
  <si>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</si>
  <si>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</si>
  <si>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</si>
  <si>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</si>
  <si>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</si>
  <si>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</si>
  <si>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</si>
  <si>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</si>
  <si>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</si>
  <si>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</si>
  <si>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</si>
  <si>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</si>
  <si>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</si>
  <si>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</si>
  <si>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</si>
  <si>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</si>
  <si>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</si>
  <si>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</si>
  <si>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</si>
  <si>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</si>
  <si>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</si>
  <si>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</si>
  <si>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</si>
  <si>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</si>
  <si>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</si>
  <si>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</si>
  <si>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</si>
  <si>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</si>
  <si>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</si>
  <si>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</si>
  <si>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</si>
  <si>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</si>
  <si>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</si>
  <si>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</si>
  <si>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</si>
  <si>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</si>
  <si>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</si>
  <si>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</si>
  <si>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</si>
  <si>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</si>
  <si>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</si>
  <si>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</si>
  <si>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</si>
  <si>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</si>
  <si>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</si>
  <si>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</si>
  <si>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</si>
  <si>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</si>
  <si>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</si>
  <si>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</si>
  <si>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</si>
  <si>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</si>
  <si>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</si>
  <si>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</si>
  <si>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</si>
  <si>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</si>
  <si>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</si>
  <si>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</si>
  <si>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</si>
  <si>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</si>
  <si>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</si>
  <si>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</si>
  <si>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</si>
  <si>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</si>
  <si>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</si>
  <si>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</si>
  <si>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</si>
  <si>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</si>
  <si>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</si>
  <si>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</si>
  <si>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</si>
  <si>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</si>
  <si>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</si>
  <si>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</si>
  <si>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</si>
  <si>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</si>
  <si>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</si>
  <si>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</si>
  <si>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</si>
  <si>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</si>
  <si>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</si>
  <si>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</si>
  <si>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</si>
  <si>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</si>
  <si>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</si>
  <si>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</si>
  <si>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</si>
  <si>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</si>
  <si>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</si>
  <si>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</si>
  <si>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</si>
  <si>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</si>
  <si>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</si>
  <si>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</si>
  <si>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</si>
  <si>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</si>
  <si>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</si>
  <si>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</si>
  <si>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</si>
  <si>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</si>
  <si>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</si>
  <si>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</si>
  <si>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</si>
  <si>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</si>
  <si>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</si>
  <si>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</si>
  <si>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</si>
  <si>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</si>
  <si>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</si>
  <si>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</si>
  <si>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</si>
  <si>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</si>
  <si>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</si>
  <si>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</si>
  <si>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</si>
  <si>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</si>
  <si>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</si>
  <si>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</si>
  <si>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</si>
  <si>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</si>
  <si>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</si>
  <si>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</si>
  <si>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</si>
  <si>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</si>
  <si>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</si>
  <si>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</si>
  <si>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</si>
  <si>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</si>
  <si>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</si>
  <si>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</si>
  <si>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</si>
  <si>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</si>
  <si>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</si>
  <si>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</si>
  <si>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</si>
  <si>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</si>
  <si>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</si>
  <si>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</si>
  <si>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</si>
  <si>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</si>
  <si>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</si>
  <si>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</si>
  <si>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</si>
  <si>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</si>
  <si>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</si>
  <si>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</si>
  <si>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</si>
  <si>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</si>
  <si>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</si>
  <si>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</si>
  <si>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</si>
  <si>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</si>
  <si>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</si>
  <si>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</si>
  <si>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</si>
  <si>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</si>
  <si>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</si>
  <si>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</si>
  <si>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</si>
  <si>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</si>
  <si>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</si>
  <si>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</si>
  <si>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</si>
  <si>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</si>
  <si>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</si>
  <si>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</si>
  <si>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</si>
  <si>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</si>
  <si>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</si>
  <si>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</si>
  <si>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</si>
  <si>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</si>
  <si>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</si>
  <si>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</si>
  <si>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</si>
  <si>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</si>
  <si>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</si>
  <si>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</si>
  <si>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</si>
  <si>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</si>
  <si>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</si>
  <si>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</si>
  <si>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</si>
  <si>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</si>
  <si>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</si>
  <si>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</si>
  <si>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</si>
  <si>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</si>
  <si>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</si>
  <si>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</si>
  <si>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</si>
  <si>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</si>
  <si>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</si>
  <si>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</si>
  <si>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</si>
  <si>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</si>
  <si>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</si>
  <si>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</si>
  <si>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</si>
  <si>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</si>
  <si>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</si>
  <si>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</si>
  <si>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</si>
  <si>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</si>
  <si>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</si>
  <si>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</si>
  <si>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</si>
  <si>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</si>
  <si>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</si>
  <si>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</si>
  <si>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</si>
  <si>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</si>
  <si>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</si>
  <si>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</si>
  <si>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</si>
  <si>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</si>
  <si>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</si>
  <si>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</si>
  <si>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</si>
  <si>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</si>
  <si>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</si>
  <si>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</si>
  <si>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</si>
  <si>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</si>
  <si>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</si>
  <si>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</si>
  <si>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</si>
  <si>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</si>
  <si>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</si>
  <si>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</si>
  <si>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</si>
  <si>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</si>
  <si>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</si>
  <si>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</si>
  <si>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</si>
  <si>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</si>
  <si>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</si>
  <si>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</si>
  <si>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</si>
  <si>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</si>
  <si>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</si>
  <si>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</si>
  <si>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</si>
  <si>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</si>
  <si>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</si>
  <si>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</si>
  <si>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</si>
  <si>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</si>
  <si>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</si>
  <si>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</si>
  <si>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</si>
  <si>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</si>
  <si>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</si>
  <si>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</si>
  <si>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</si>
  <si>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</si>
  <si>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</si>
  <si>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</si>
  <si>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</si>
  <si>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</si>
  <si>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</si>
  <si>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</si>
  <si>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</si>
  <si>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</si>
  <si>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</si>
  <si>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</si>
  <si>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</si>
  <si>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</si>
  <si>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</si>
  <si>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</si>
  <si>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</si>
  <si>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</si>
  <si>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</si>
  <si>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</si>
  <si>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</si>
  <si>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</si>
  <si>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</si>
  <si>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</si>
  <si>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</si>
  <si>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</si>
  <si>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</si>
  <si>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</si>
  <si>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</si>
  <si>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</si>
  <si>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</si>
  <si>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</si>
  <si>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</si>
  <si>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</si>
  <si>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</si>
  <si>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</si>
  <si>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</si>
  <si>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</si>
  <si>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</si>
  <si>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</si>
  <si>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</si>
  <si>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</si>
  <si>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</si>
  <si>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</si>
  <si>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</si>
  <si>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</si>
  <si>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</si>
  <si>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</si>
  <si>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</si>
  <si>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</si>
  <si>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</si>
  <si>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</si>
  <si>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</si>
  <si>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</si>
  <si>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</si>
  <si>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</si>
  <si>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</si>
  <si>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</si>
  <si>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</si>
  <si>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</si>
  <si>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</si>
  <si>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</si>
  <si>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</si>
  <si>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</si>
  <si>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</si>
  <si>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</si>
  <si>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</si>
  <si>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</si>
  <si>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</si>
  <si>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</si>
  <si>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</si>
  <si>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</si>
  <si>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</si>
  <si>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</si>
  <si>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</si>
  <si>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</si>
  <si>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</si>
  <si>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</si>
  <si>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</si>
  <si>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</si>
  <si>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</si>
  <si>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</si>
  <si>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</si>
  <si>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</si>
  <si>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</si>
  <si>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</si>
  <si>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</si>
  <si>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</si>
  <si>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</si>
  <si>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</si>
  <si>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</si>
  <si>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</si>
  <si>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</si>
  <si>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</si>
  <si>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</si>
  <si>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</si>
  <si>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</si>
  <si>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</si>
  <si>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</si>
  <si>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</si>
  <si>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</si>
  <si>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</si>
  <si>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</si>
  <si>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</si>
  <si>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</si>
  <si>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</si>
  <si>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</si>
  <si>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</si>
  <si>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</si>
  <si>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</si>
  <si>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</si>
  <si>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</si>
  <si>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</si>
  <si>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</si>
  <si>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</si>
  <si>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</si>
  <si>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</si>
  <si>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</si>
  <si>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</si>
  <si>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</si>
  <si>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</si>
  <si>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</si>
  <si>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</si>
  <si>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</si>
  <si>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</si>
  <si>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</si>
  <si>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</si>
  <si>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</si>
  <si>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</si>
  <si>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</si>
  <si>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</si>
  <si>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</si>
  <si>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</si>
  <si>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</si>
  <si>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</si>
  <si>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</si>
  <si>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</si>
  <si>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</si>
  <si>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</si>
  <si>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</si>
  <si>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</si>
  <si>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</si>
  <si>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</si>
  <si>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</si>
  <si>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</si>
  <si>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</si>
  <si>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</si>
  <si>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</si>
  <si>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</si>
  <si>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</si>
  <si>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</si>
  <si>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</si>
  <si>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</si>
  <si>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</si>
  <si>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</si>
  <si>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</si>
  <si>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</si>
  <si>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</si>
  <si>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</si>
  <si>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</si>
  <si>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</si>
  <si>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</si>
  <si>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</si>
  <si>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</si>
  <si>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</si>
  <si>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</si>
  <si>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</si>
  <si>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</si>
  <si>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</si>
  <si>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</si>
  <si>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</si>
  <si>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</si>
  <si>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</si>
  <si>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</si>
  <si>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</si>
  <si>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</si>
  <si>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</si>
  <si>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</si>
  <si>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</si>
  <si>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</si>
  <si>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</si>
  <si>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</si>
  <si>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</si>
  <si>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</si>
  <si>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</si>
  <si>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</si>
  <si>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</si>
  <si>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</si>
  <si>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</si>
  <si>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</si>
  <si>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</si>
  <si>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</si>
  <si>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</si>
  <si>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</si>
  <si>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</si>
  <si>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</si>
  <si>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</si>
  <si>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</si>
  <si>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</si>
  <si>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</si>
  <si>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</si>
  <si>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</si>
  <si>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</si>
  <si>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</si>
  <si>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</si>
  <si>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</si>
  <si>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</si>
  <si>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</si>
  <si>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</si>
  <si>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</si>
  <si>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</si>
  <si>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</si>
  <si>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</si>
  <si>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</si>
  <si>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</si>
  <si>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</si>
  <si>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</si>
  <si>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</si>
  <si>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</si>
  <si>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</si>
  <si>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</si>
  <si>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</si>
  <si>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</si>
  <si>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</si>
  <si>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</si>
  <si>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</si>
  <si>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</si>
  <si>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</si>
  <si>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</si>
  <si>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</si>
  <si>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</si>
  <si>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</si>
  <si>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</si>
  <si>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</si>
  <si>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</si>
  <si>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</si>
  <si>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</si>
  <si>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</si>
  <si>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</si>
  <si>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</si>
  <si>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</si>
  <si>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</si>
  <si>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</si>
  <si>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</si>
  <si>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</si>
  <si>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</si>
  <si>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</si>
  <si>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</si>
  <si>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</si>
  <si>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</si>
  <si>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</si>
  <si>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</si>
  <si>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</si>
  <si>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</si>
  <si>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</si>
  <si>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</si>
  <si>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</si>
  <si>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</si>
  <si>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</si>
  <si>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</si>
  <si>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</si>
  <si>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</si>
  <si>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</si>
  <si>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</si>
  <si>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</si>
  <si>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</si>
  <si>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</si>
  <si>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</si>
  <si>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</si>
  <si>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</si>
  <si>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</si>
  <si>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</si>
  <si>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</si>
  <si>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</si>
  <si>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</si>
  <si>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</si>
  <si>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</si>
  <si>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</si>
  <si>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</si>
  <si>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</si>
  <si>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</si>
  <si>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</si>
  <si>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</si>
  <si>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</si>
  <si>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</si>
  <si>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</si>
  <si>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</si>
  <si>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</si>
  <si>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</si>
  <si>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</si>
  <si>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</si>
  <si>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</si>
  <si>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</si>
  <si>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</si>
  <si>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</si>
  <si>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</si>
  <si>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</si>
  <si>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</si>
  <si>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</si>
  <si>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</si>
  <si>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</si>
  <si>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</si>
  <si>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</si>
  <si>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</si>
  <si>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</si>
  <si>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</si>
  <si>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</si>
  <si>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</si>
  <si>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</si>
  <si>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</si>
  <si>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</si>
  <si>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</si>
  <si>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</si>
  <si>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</si>
  <si>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</si>
  <si>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</si>
  <si>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</si>
  <si>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</si>
  <si>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</si>
  <si>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</si>
  <si>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</si>
  <si>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</si>
  <si>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</si>
  <si>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</si>
  <si>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</si>
  <si>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</si>
  <si>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</si>
  <si>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</si>
  <si>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</si>
  <si>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</si>
  <si>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</si>
  <si>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</si>
  <si>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</si>
  <si>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</si>
  <si>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</si>
  <si>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</si>
  <si>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</si>
  <si>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</si>
  <si>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</si>
  <si>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</si>
  <si>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</si>
  <si>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</si>
  <si>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</si>
  <si>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</si>
  <si>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</si>
  <si>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</si>
  <si>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</si>
  <si>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</si>
  <si>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</si>
  <si>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</si>
  <si>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</si>
  <si>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</si>
  <si>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</si>
  <si>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</si>
  <si>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</si>
  <si>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</si>
  <si>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</si>
  <si>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</si>
  <si>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</si>
  <si>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</si>
  <si>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</si>
  <si>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</si>
  <si>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</si>
  <si>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</si>
  <si>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</si>
  <si>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</si>
  <si>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</si>
  <si>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</si>
  <si>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</si>
  <si>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</si>
  <si>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</si>
  <si>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</si>
  <si>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</si>
  <si>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</si>
  <si>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</si>
  <si>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</si>
  <si>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</si>
  <si>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</si>
  <si>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</si>
  <si>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</si>
  <si>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</si>
  <si>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</si>
  <si>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</si>
  <si>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</si>
  <si>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</si>
  <si>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</si>
  <si>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</si>
  <si>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</si>
  <si>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</si>
  <si>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</si>
  <si>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</si>
  <si>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</si>
  <si>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</si>
  <si>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</si>
  <si>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</si>
  <si>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</si>
  <si>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</si>
  <si>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</si>
  <si>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</si>
  <si>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</si>
  <si>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</si>
  <si>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</si>
  <si>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</si>
  <si>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</si>
  <si>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</si>
  <si>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</si>
  <si>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</si>
  <si>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</si>
  <si>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</si>
  <si>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</si>
  <si>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</si>
  <si>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</si>
  <si>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</si>
  <si>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</si>
  <si>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</si>
  <si>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</si>
  <si>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</si>
  <si>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</si>
  <si>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</si>
  <si>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</si>
  <si>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</si>
  <si>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</si>
  <si>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</si>
  <si>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</si>
  <si>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</si>
  <si>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</si>
  <si>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</si>
  <si>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</si>
  <si>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</si>
  <si>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</si>
  <si>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</si>
  <si>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</si>
  <si>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</si>
  <si>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</si>
  <si>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</si>
  <si>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</si>
  <si>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</si>
  <si>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</si>
  <si>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</si>
  <si>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</si>
  <si>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</si>
  <si>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</si>
  <si>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</si>
  <si>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</si>
  <si>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</si>
  <si>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</si>
  <si>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</si>
  <si>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</si>
  <si>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</si>
  <si>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</si>
  <si>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</si>
  <si>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</si>
  <si>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</si>
  <si>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</si>
  <si>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</si>
  <si>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</si>
  <si>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</si>
  <si>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</si>
  <si>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</si>
  <si>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</si>
  <si>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</si>
  <si>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</si>
  <si>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</si>
  <si>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</si>
  <si>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</si>
  <si>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</si>
  <si>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</si>
  <si>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</si>
  <si>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</si>
  <si>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</si>
  <si>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</si>
  <si>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</si>
  <si>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</si>
  <si>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</si>
  <si>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</si>
  <si>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</si>
  <si>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</si>
  <si>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</si>
  <si>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</si>
  <si>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</si>
  <si>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</si>
  <si>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</si>
  <si>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</si>
  <si>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</si>
  <si>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</si>
  <si>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</si>
  <si>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</si>
  <si>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</si>
  <si>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</si>
  <si>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</si>
  <si>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</si>
  <si>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</si>
  <si>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</si>
  <si>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</si>
  <si>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</si>
  <si>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</si>
  <si>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</si>
  <si>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</si>
  <si>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</si>
  <si>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</si>
  <si>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</si>
  <si>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</si>
  <si>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</si>
  <si>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</si>
  <si>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</si>
  <si>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</si>
  <si>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</si>
  <si>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</si>
  <si>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</si>
  <si>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</si>
  <si>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</si>
  <si>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</si>
  <si>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</si>
  <si>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</si>
  <si>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</si>
  <si>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</si>
  <si>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</si>
  <si>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</si>
  <si>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</si>
  <si>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</si>
  <si>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</si>
  <si>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</si>
  <si>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</si>
  <si>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</si>
  <si>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</si>
  <si>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</si>
  <si>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</si>
  <si>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</si>
  <si>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</si>
  <si>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</si>
  <si>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</si>
  <si>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</si>
  <si>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</si>
  <si>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</si>
  <si>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</si>
  <si>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</si>
  <si>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</si>
  <si>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</si>
  <si>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</si>
  <si>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</si>
  <si>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</si>
  <si>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</si>
  <si>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</si>
  <si>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</si>
  <si>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</si>
  <si>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</si>
  <si>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</si>
  <si>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</si>
  <si>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</si>
  <si>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</si>
  <si>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</si>
  <si>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</si>
  <si>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</si>
  <si>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</si>
  <si>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</si>
  <si>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</si>
  <si>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</si>
  <si>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</si>
  <si>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</si>
  <si>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</si>
  <si>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</si>
  <si>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</si>
  <si>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</si>
  <si>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</si>
  <si>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</si>
  <si>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</si>
  <si>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</si>
  <si>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</si>
  <si>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</si>
  <si>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</si>
  <si>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</si>
  <si>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</si>
  <si>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</si>
  <si>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</si>
  <si>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</si>
  <si>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</si>
  <si>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</si>
  <si>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</si>
  <si>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</si>
  <si>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</si>
  <si>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</si>
  <si>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</si>
  <si>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</si>
  <si>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</si>
  <si>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</si>
  <si>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</si>
  <si>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</si>
  <si>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</si>
  <si>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</si>
  <si>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</si>
  <si>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</si>
  <si>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</si>
  <si>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</si>
  <si>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</si>
  <si>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</si>
  <si>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</si>
  <si>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</si>
  <si>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</si>
  <si>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</si>
  <si>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</si>
  <si>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</si>
  <si>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</si>
  <si>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</si>
  <si>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</si>
  <si>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</si>
  <si>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</si>
  <si>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</si>
  <si>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</si>
  <si>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</si>
  <si>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</si>
  <si>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</si>
  <si>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</si>
  <si>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</si>
  <si>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</si>
  <si>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</si>
  <si>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</si>
  <si>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</si>
  <si>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</si>
  <si>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</si>
  <si>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</si>
  <si>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</si>
  <si>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</si>
  <si>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</si>
  <si>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</si>
  <si>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</si>
  <si>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</si>
  <si>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</si>
  <si>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</si>
  <si>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</si>
  <si>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</si>
  <si>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</si>
  <si>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</si>
  <si>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</si>
  <si>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</si>
  <si>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</si>
  <si>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</si>
  <si>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</si>
  <si>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</si>
  <si>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</si>
  <si>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</si>
  <si>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</si>
  <si>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</si>
  <si>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</si>
  <si>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</si>
  <si>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</si>
  <si>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</si>
  <si>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</si>
  <si>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</si>
  <si>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</si>
  <si>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</si>
  <si>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</si>
  <si>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</si>
  <si>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</si>
  <si>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</si>
  <si>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</si>
  <si>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</si>
  <si>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</si>
  <si>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</si>
  <si>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</si>
  <si>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</si>
  <si>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</si>
  <si>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</si>
  <si>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</si>
  <si>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</si>
  <si>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</si>
  <si>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</si>
  <si>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</si>
  <si>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</si>
  <si>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</si>
  <si>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</si>
  <si>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</si>
  <si>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</si>
  <si>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</si>
  <si>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</si>
  <si>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</si>
  <si>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</si>
  <si>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</si>
  <si>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</si>
  <si>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</si>
  <si>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</si>
  <si>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</si>
  <si>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</si>
  <si>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</si>
  <si>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</si>
  <si>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</si>
  <si>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</si>
  <si>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</si>
  <si>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</si>
  <si>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</si>
  <si>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</si>
  <si>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</si>
  <si>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</si>
  <si>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</si>
  <si>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</si>
  <si>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</si>
  <si>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</si>
  <si>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</si>
  <si>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</si>
  <si>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</si>
  <si>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</si>
  <si>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</si>
  <si>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</si>
  <si>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</si>
  <si>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</si>
  <si>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</si>
  <si>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</si>
  <si>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</si>
  <si>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</si>
  <si>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</si>
  <si>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</si>
  <si>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</si>
  <si>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</si>
  <si>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</si>
  <si>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</si>
  <si>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</si>
  <si>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</si>
  <si>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</si>
  <si>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</si>
  <si>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</si>
  <si>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</si>
  <si>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</si>
  <si>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</si>
  <si>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</si>
  <si>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</si>
  <si>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</si>
  <si>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</si>
  <si>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</si>
  <si>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</si>
  <si>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</si>
  <si>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</si>
  <si>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</si>
  <si>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</si>
  <si>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</si>
  <si>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</si>
  <si>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</si>
  <si>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</si>
  <si>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</si>
  <si>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</si>
  <si>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</si>
  <si>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</si>
  <si>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</si>
  <si>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</si>
  <si>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</si>
  <si>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</si>
  <si>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</si>
  <si>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</si>
  <si>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</si>
  <si>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</si>
  <si>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</si>
  <si>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</si>
  <si>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</si>
  <si>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</si>
  <si>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</si>
  <si>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</si>
  <si>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</si>
  <si>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</si>
  <si>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</si>
  <si>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</si>
  <si>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</si>
  <si>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</si>
  <si>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</si>
  <si>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</si>
  <si>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</si>
  <si>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</si>
  <si>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</si>
  <si>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</si>
  <si>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</si>
  <si>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</si>
  <si>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</si>
  <si>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</si>
  <si>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</si>
  <si>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</si>
  <si>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</si>
  <si>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</si>
  <si>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</si>
  <si>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</si>
  <si>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</si>
  <si>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</si>
  <si>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</si>
  <si>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</si>
  <si>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</si>
  <si>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</si>
  <si>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</si>
  <si>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</si>
  <si>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</si>
  <si>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</si>
  <si>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</si>
  <si>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</si>
  <si>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</si>
  <si>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</si>
  <si>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</si>
  <si>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</si>
  <si>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</si>
  <si>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</si>
  <si>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</si>
  <si>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</si>
  <si>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</si>
  <si>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</si>
  <si>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</si>
  <si>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</si>
  <si>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</si>
  <si>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</si>
  <si>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</si>
  <si>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</si>
  <si>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</si>
  <si>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</si>
  <si>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</si>
  <si>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</si>
  <si>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</si>
  <si>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</si>
  <si>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</si>
  <si>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</si>
  <si>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</si>
  <si>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</si>
  <si>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</si>
  <si>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</si>
  <si>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</si>
  <si>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</si>
  <si>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</si>
  <si>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</si>
  <si>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</si>
  <si>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</si>
  <si>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</si>
  <si>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</si>
  <si>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</si>
  <si>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</si>
  <si>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</si>
  <si>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</si>
  <si>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</si>
  <si>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</si>
  <si>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</si>
  <si>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</si>
  <si>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</si>
  <si>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</si>
  <si>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</si>
  <si>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</si>
  <si>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</si>
  <si>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</si>
  <si>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</si>
  <si>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</si>
  <si>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</si>
  <si>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</si>
  <si>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</si>
  <si>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</si>
  <si>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</si>
  <si>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</si>
  <si>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</si>
  <si>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</si>
  <si>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</si>
  <si>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</si>
  <si>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</si>
  <si>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</si>
  <si>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</si>
  <si>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</si>
  <si>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</si>
  <si>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</si>
  <si>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</si>
  <si>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</si>
  <si>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</si>
  <si>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</si>
  <si>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</si>
  <si>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</si>
  <si>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</si>
  <si>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</si>
  <si>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</si>
  <si>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</si>
  <si>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</si>
  <si>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</si>
  <si>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</si>
  <si>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</si>
  <si>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</si>
  <si>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</si>
  <si>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</si>
  <si>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</si>
  <si>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</si>
  <si>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</si>
  <si>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</si>
  <si>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</si>
  <si>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</si>
  <si>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</si>
  <si>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</si>
  <si>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</si>
  <si>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</si>
  <si>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</si>
  <si>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</si>
  <si>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</si>
  <si>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</si>
  <si>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</si>
  <si>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</si>
  <si>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</si>
  <si>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</si>
  <si>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</si>
  <si>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</si>
  <si>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</si>
  <si>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</si>
  <si>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</si>
  <si>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</si>
  <si>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</si>
  <si>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</si>
  <si>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</si>
  <si>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</si>
  <si>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</si>
  <si>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</si>
  <si>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</si>
  <si>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</si>
  <si>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</si>
  <si>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</si>
  <si>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</si>
  <si>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</si>
  <si>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</si>
  <si>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</si>
  <si>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</si>
  <si>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</si>
  <si>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</si>
  <si>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</si>
  <si>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</si>
  <si>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</si>
  <si>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</si>
  <si>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</si>
  <si>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</si>
  <si>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</si>
  <si>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</si>
  <si>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</si>
  <si>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</si>
  <si>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</si>
  <si>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</si>
  <si>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</si>
  <si>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</si>
  <si>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</si>
  <si>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</si>
  <si>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</si>
  <si>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</si>
  <si>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</si>
  <si>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</si>
  <si>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</si>
  <si>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</si>
  <si>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</si>
  <si>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</si>
  <si>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</si>
  <si>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</si>
  <si>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</si>
  <si>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</si>
  <si>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</si>
  <si>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</si>
  <si>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</si>
  <si>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</si>
  <si>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</si>
  <si>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</si>
  <si>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</si>
  <si>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</si>
  <si>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</si>
  <si>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</si>
  <si>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</si>
  <si>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</si>
  <si>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</si>
  <si>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</si>
  <si>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</si>
  <si>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</si>
  <si>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</si>
  <si>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</si>
  <si>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</si>
  <si>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</si>
  <si>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</si>
  <si>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</si>
  <si>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</si>
  <si>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</si>
  <si>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</si>
  <si>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</si>
  <si>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</si>
  <si>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</si>
  <si>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</si>
  <si>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</si>
  <si>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</si>
  <si>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</si>
  <si>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</si>
  <si>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</si>
  <si>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</si>
  <si>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</si>
  <si>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</si>
  <si>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</si>
  <si>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</si>
  <si>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</si>
  <si>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</si>
  <si>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</si>
  <si>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</si>
  <si>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</si>
  <si>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</si>
  <si>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</si>
  <si>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</si>
  <si>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</si>
  <si>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</si>
  <si>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</si>
  <si>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</si>
  <si>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</si>
  <si>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</si>
  <si>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</si>
  <si>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</si>
  <si>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</si>
  <si>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</si>
  <si>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</si>
  <si>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</si>
  <si>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</si>
  <si>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</si>
  <si>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</si>
  <si>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</si>
  <si>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</si>
  <si>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</si>
  <si>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</si>
  <si>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</si>
  <si>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</si>
  <si>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</si>
  <si>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</si>
  <si>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</si>
  <si>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</si>
  <si>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</si>
  <si>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</si>
  <si>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</si>
  <si>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</si>
  <si>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</si>
  <si>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</si>
  <si>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</si>
  <si>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</si>
  <si>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</si>
  <si>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</si>
  <si>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</si>
  <si>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</si>
  <si>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</si>
  <si>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</si>
  <si>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</si>
  <si>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</si>
  <si>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</si>
  <si>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</si>
  <si>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</si>
  <si>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</si>
  <si>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</si>
  <si>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</si>
  <si>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</si>
  <si>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</si>
  <si>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</si>
  <si>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</si>
  <si>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</si>
  <si>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</si>
  <si>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</si>
  <si>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</si>
  <si>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</si>
  <si>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</si>
  <si>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</si>
  <si>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</si>
  <si>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</si>
  <si>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</si>
  <si>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</si>
  <si>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</si>
  <si>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</si>
  <si>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</si>
  <si>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</si>
  <si>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</si>
  <si>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</si>
  <si>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</si>
  <si>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</si>
  <si>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</si>
  <si>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</si>
  <si>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</si>
  <si>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</si>
  <si>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</si>
  <si>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</si>
  <si>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</si>
  <si>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</si>
  <si>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</si>
  <si>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</si>
  <si>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</si>
  <si>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</si>
  <si>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</si>
  <si>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</si>
  <si>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</si>
  <si>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</si>
  <si>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</si>
  <si>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</si>
  <si>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</si>
  <si>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</si>
  <si>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</si>
  <si>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</si>
  <si>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</si>
  <si>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</si>
  <si>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</si>
  <si>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</si>
  <si>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</si>
  <si>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</si>
  <si>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</si>
  <si>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</si>
  <si>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</si>
  <si>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</si>
  <si>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</si>
  <si>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</si>
  <si>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</si>
  <si>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</si>
  <si>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</si>
  <si>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</si>
  <si>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</si>
  <si>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</si>
  <si>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</si>
  <si>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</si>
  <si>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</si>
  <si>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</si>
  <si>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</si>
  <si>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</si>
  <si>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</si>
  <si>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</si>
  <si>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</si>
  <si>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</si>
  <si>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</si>
  <si>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</si>
  <si>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</si>
  <si>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</si>
  <si>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</si>
  <si>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</si>
  <si>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</si>
  <si>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</si>
  <si>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</si>
  <si>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</si>
  <si>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</si>
  <si>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</si>
  <si>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</si>
  <si>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</si>
  <si>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</si>
  <si>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</si>
  <si>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</si>
  <si>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</si>
  <si>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</si>
  <si>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</si>
  <si>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</si>
  <si>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</si>
  <si>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</si>
  <si>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</si>
  <si>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</si>
  <si>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</si>
  <si>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</si>
  <si>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</si>
  <si>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</si>
  <si>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</si>
  <si>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</si>
  <si>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</si>
  <si>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</si>
  <si>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</si>
  <si>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</si>
  <si>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</si>
  <si>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</si>
  <si>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</si>
  <si>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</si>
  <si>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</si>
  <si>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</si>
  <si>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</si>
  <si>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</si>
  <si>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</si>
  <si>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</si>
  <si>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</si>
  <si>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</si>
  <si>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</si>
  <si>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</si>
  <si>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</si>
  <si>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</si>
  <si>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</si>
  <si>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</si>
  <si>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</si>
  <si>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</si>
  <si>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</si>
  <si>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</si>
  <si>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</si>
  <si>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</si>
  <si>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</si>
  <si>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</si>
  <si>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</si>
  <si>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</si>
  <si>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</si>
  <si>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</si>
  <si>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</si>
  <si>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</si>
  <si>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</si>
  <si>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</si>
  <si>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</si>
  <si>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</si>
  <si>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</si>
  <si>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</si>
  <si>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</si>
  <si>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</si>
  <si>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</si>
  <si>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</si>
  <si>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</si>
  <si>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</si>
  <si>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</si>
  <si>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</si>
  <si>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</si>
  <si>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</si>
  <si>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</si>
  <si>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</si>
  <si>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</si>
  <si>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</si>
  <si>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</si>
  <si>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</si>
  <si>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</si>
  <si>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</si>
  <si>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</si>
  <si>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</si>
  <si>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</si>
  <si>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</si>
  <si>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</si>
  <si>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</si>
  <si>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</si>
  <si>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</si>
  <si>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</si>
  <si>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</si>
  <si>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</si>
  <si>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</si>
  <si>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</si>
  <si>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</si>
  <si>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</si>
  <si>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</si>
  <si>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</si>
  <si>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</si>
  <si>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</si>
  <si>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</si>
  <si>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</si>
  <si>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</si>
  <si>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</si>
  <si>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</si>
  <si>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</si>
  <si>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</si>
  <si>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</si>
  <si>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</si>
  <si>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</si>
  <si>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</si>
  <si>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</si>
  <si>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</si>
  <si>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</si>
  <si>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</si>
  <si>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</si>
  <si>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</si>
  <si>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</si>
  <si>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</si>
  <si>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</si>
  <si>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</si>
  <si>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</si>
  <si>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</si>
  <si>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</si>
  <si>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</si>
  <si>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</si>
  <si>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</si>
  <si>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</si>
  <si>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</si>
  <si>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</si>
  <si>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</si>
  <si>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</si>
  <si>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</si>
  <si>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</si>
  <si>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</si>
  <si>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</si>
  <si>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</si>
  <si>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</si>
  <si>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</si>
  <si>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</si>
  <si>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</si>
  <si>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</si>
  <si>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</si>
  <si>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</si>
  <si>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</si>
  <si>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</si>
  <si>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</si>
  <si>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</si>
  <si>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</si>
  <si>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</si>
  <si>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</si>
  <si>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</si>
  <si>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</si>
  <si>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</si>
  <si>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</si>
  <si>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</si>
  <si>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</si>
  <si>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</si>
  <si>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</si>
  <si>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</si>
  <si>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</si>
  <si>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</si>
  <si>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</si>
  <si>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</si>
  <si>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</si>
  <si>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</si>
  <si>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</si>
  <si>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</si>
  <si>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</si>
  <si>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</si>
  <si>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</si>
  <si>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</si>
  <si>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</si>
  <si>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</si>
  <si>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</si>
  <si>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</si>
  <si>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</si>
  <si>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</si>
  <si>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</si>
  <si>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</si>
  <si>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</si>
  <si>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</si>
  <si>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</si>
  <si>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</si>
  <si>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</si>
  <si>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</si>
  <si>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</si>
  <si>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</si>
  <si>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</si>
  <si>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</si>
  <si>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</si>
  <si>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</si>
  <si>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</si>
  <si>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</si>
  <si>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</si>
  <si>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</si>
  <si>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</si>
  <si>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</si>
  <si>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</si>
  <si>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</si>
  <si>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</si>
  <si>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</si>
  <si>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</si>
  <si>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</si>
  <si>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</si>
  <si>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</si>
  <si>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</si>
  <si>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</si>
  <si>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</si>
  <si>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</si>
  <si>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</si>
  <si>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</si>
  <si>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</si>
  <si>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</si>
  <si>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</si>
  <si>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</si>
  <si>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</si>
  <si>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</si>
  <si>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</si>
  <si>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</si>
  <si>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</si>
  <si>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</si>
  <si>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</si>
  <si>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</si>
  <si>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</si>
  <si>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</si>
  <si>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</si>
  <si>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</si>
  <si>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</si>
  <si>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</si>
  <si>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</si>
  <si>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</si>
  <si>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</si>
  <si>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</si>
  <si>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</si>
  <si>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</si>
  <si>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</si>
  <si>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</si>
  <si>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</si>
  <si>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</si>
  <si>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</si>
  <si>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</si>
  <si>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</si>
  <si>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</si>
  <si>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</si>
  <si>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</si>
  <si>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</si>
  <si>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</si>
  <si>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</si>
  <si>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</si>
  <si>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</si>
  <si>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</si>
  <si>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</si>
  <si>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</si>
  <si>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</si>
  <si>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</si>
  <si>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</si>
  <si>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</si>
  <si>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</si>
  <si>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</si>
  <si>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</si>
  <si>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</si>
  <si>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</si>
  <si>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</si>
  <si>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</si>
  <si>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</si>
  <si>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</si>
  <si>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</si>
  <si>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</si>
  <si>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</si>
  <si>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</si>
  <si>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</si>
  <si>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</si>
  <si>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</si>
  <si>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</si>
  <si>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</si>
  <si>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</si>
  <si>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</si>
  <si>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</si>
  <si>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</si>
  <si>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</si>
  <si>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</si>
  <si>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</si>
  <si>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</si>
  <si>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</si>
  <si>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</si>
  <si>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</si>
  <si>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</si>
  <si>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</si>
  <si>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</si>
  <si>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</si>
  <si>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</si>
  <si>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</si>
  <si>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</si>
  <si>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</si>
  <si>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</si>
  <si>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</si>
  <si>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</si>
  <si>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</si>
  <si>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</si>
  <si>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</si>
  <si>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</si>
  <si>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</si>
  <si>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</si>
  <si>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</si>
  <si>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</si>
  <si>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</si>
  <si>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</si>
  <si>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</si>
  <si>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</si>
  <si>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</si>
  <si>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</si>
  <si>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</si>
  <si>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</si>
  <si>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</si>
  <si>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</si>
  <si>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</si>
  <si>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</si>
  <si>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</si>
  <si>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</si>
  <si>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</si>
  <si>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</si>
  <si>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</si>
  <si>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</si>
  <si>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</si>
  <si>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</si>
  <si>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</si>
  <si>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</si>
  <si>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</si>
  <si>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</si>
  <si>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</si>
  <si>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</si>
  <si>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</si>
  <si>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</si>
  <si>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</si>
  <si>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</si>
  <si>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</si>
  <si>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</si>
  <si>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</si>
  <si>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</si>
  <si>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</si>
  <si>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</si>
  <si>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</si>
  <si>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</si>
  <si>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</si>
  <si>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</si>
  <si>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</si>
  <si>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</si>
  <si>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</si>
  <si>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</si>
  <si>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</si>
  <si>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</si>
  <si>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</si>
  <si>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</si>
  <si>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</si>
  <si>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</si>
  <si>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</si>
  <si>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</si>
  <si>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</si>
  <si>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</si>
  <si>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</si>
  <si>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</si>
  <si>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</si>
  <si>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</si>
  <si>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</si>
  <si>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</si>
  <si>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</si>
  <si>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</si>
  <si>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</si>
  <si>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</si>
  <si>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</si>
  <si>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</si>
  <si>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</si>
  <si>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</si>
  <si>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</si>
  <si>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</si>
  <si>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</si>
  <si>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</si>
  <si>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</si>
  <si>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</si>
  <si>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</si>
  <si>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</si>
  <si>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</si>
  <si>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</si>
  <si>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</si>
  <si>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</si>
  <si>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</si>
  <si>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</si>
  <si>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</si>
  <si>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</si>
  <si>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</si>
  <si>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</si>
  <si>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</si>
  <si>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</si>
  <si>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</si>
  <si>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</si>
  <si>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</si>
  <si>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</si>
  <si>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</si>
  <si>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</si>
  <si>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</si>
  <si>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</si>
  <si>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</si>
  <si>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</si>
  <si>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</si>
  <si>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</si>
  <si>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</si>
  <si>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</si>
  <si>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</si>
  <si>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</si>
  <si>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</si>
  <si>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</si>
  <si>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</si>
  <si>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</si>
  <si>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</si>
  <si>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</si>
  <si>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</si>
  <si>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</si>
  <si>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</si>
  <si>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</si>
  <si>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</si>
  <si>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</si>
  <si>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</si>
  <si>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</si>
  <si>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</si>
  <si>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</si>
  <si>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</si>
  <si>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</si>
  <si>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</si>
  <si>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</si>
  <si>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</si>
  <si>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</si>
  <si>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</si>
  <si>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</si>
  <si>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</si>
  <si>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</si>
  <si>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</si>
  <si>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</si>
  <si>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</si>
  <si>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</si>
  <si>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</si>
  <si>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</si>
  <si>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</si>
  <si>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</si>
  <si>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</si>
  <si>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</si>
  <si>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</si>
  <si>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</si>
  <si>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</si>
  <si>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</si>
  <si>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</si>
  <si>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</si>
  <si>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</si>
  <si>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</si>
  <si>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</si>
  <si>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</si>
  <si>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</si>
  <si>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</si>
  <si>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</si>
  <si>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</si>
  <si>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</si>
  <si>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</si>
  <si>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</si>
  <si>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</si>
  <si>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</si>
  <si>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</si>
  <si>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</si>
  <si>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</si>
  <si>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</si>
  <si>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</si>
  <si>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</si>
  <si>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</si>
  <si>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</si>
  <si>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</si>
  <si>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</si>
  <si>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</si>
  <si>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</si>
  <si>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</si>
  <si>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</si>
  <si>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</si>
  <si>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</si>
  <si>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</si>
  <si>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</si>
  <si>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</si>
  <si>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</si>
  <si>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</si>
  <si>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</si>
  <si>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</si>
  <si>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</si>
  <si>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</si>
  <si>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</si>
  <si>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</si>
  <si>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</si>
  <si>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</si>
  <si>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</si>
  <si>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</si>
  <si>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</si>
  <si>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</si>
  <si>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</si>
  <si>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</si>
  <si>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</si>
  <si>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</si>
  <si>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</si>
  <si>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</si>
  <si>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</si>
  <si>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</si>
  <si>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</si>
  <si>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</si>
  <si>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</si>
  <si>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</si>
  <si>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</si>
  <si>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</si>
  <si>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</si>
  <si>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</si>
  <si>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</si>
  <si>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</si>
  <si>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</si>
  <si>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</si>
  <si>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</si>
  <si>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</si>
  <si>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</si>
  <si>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</si>
  <si>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</si>
  <si>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</si>
  <si>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</si>
  <si>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</si>
  <si>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</si>
  <si>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</si>
  <si>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</si>
  <si>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</si>
  <si>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</si>
  <si>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</si>
  <si>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</si>
  <si>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</si>
  <si>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</si>
  <si>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</si>
  <si>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</si>
  <si>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</si>
  <si>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</si>
  <si>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</si>
  <si>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</si>
  <si>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</si>
  <si>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</si>
  <si>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</si>
  <si>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</si>
  <si>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</si>
  <si>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</si>
  <si>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</si>
  <si>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</si>
  <si>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</si>
  <si>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</si>
  <si>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</si>
  <si>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</si>
  <si>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</si>
  <si>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</si>
  <si>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</si>
  <si>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</si>
  <si>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</si>
  <si>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</si>
  <si>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</si>
  <si>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</si>
  <si>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</si>
  <si>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</si>
  <si>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</si>
  <si>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</si>
  <si>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</si>
  <si>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</si>
  <si>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</si>
  <si>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</si>
  <si>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</si>
  <si>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</si>
  <si>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</si>
  <si>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</si>
  <si>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</si>
  <si>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</si>
  <si>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</si>
  <si>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</si>
  <si>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</si>
  <si>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</si>
  <si>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</si>
  <si>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</si>
  <si>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</si>
  <si>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</si>
  <si>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</si>
  <si>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</si>
  <si>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</si>
  <si>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</si>
  <si>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</si>
  <si>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</si>
  <si>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</si>
  <si>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</si>
  <si>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</si>
  <si>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</si>
  <si>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</si>
  <si>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</si>
  <si>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</si>
  <si>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</si>
  <si>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</si>
  <si>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</si>
  <si>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</si>
  <si>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</si>
  <si>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</si>
  <si>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</si>
  <si>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</si>
  <si>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</si>
  <si>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</si>
  <si>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</si>
  <si>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</si>
  <si>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</si>
  <si>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</si>
  <si>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</si>
  <si>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</si>
  <si>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</si>
  <si>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</si>
  <si>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</si>
  <si>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</si>
  <si>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</si>
  <si>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</si>
  <si>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</si>
  <si>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</si>
  <si>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</si>
  <si>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</si>
  <si>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</si>
  <si>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</si>
  <si>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</si>
  <si>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</si>
  <si>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</si>
  <si>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</si>
  <si>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</si>
  <si>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</si>
  <si>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</si>
  <si>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</si>
  <si>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</si>
  <si>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</si>
  <si>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</si>
  <si>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</si>
  <si>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</si>
  <si>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</si>
  <si>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</si>
  <si>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</si>
  <si>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</si>
  <si>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</si>
  <si>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</si>
  <si>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</si>
  <si>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</si>
  <si>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</si>
  <si>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</si>
  <si>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</si>
  <si>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</si>
  <si>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</si>
  <si>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</si>
  <si>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</si>
  <si>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</si>
  <si>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</si>
  <si>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</si>
  <si>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</si>
  <si>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</si>
  <si>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</si>
  <si>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</si>
  <si>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</si>
  <si>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</si>
  <si>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</si>
  <si>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</si>
  <si>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</si>
  <si>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</si>
  <si>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</si>
  <si>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</si>
  <si>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</si>
  <si>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</si>
  <si>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</si>
  <si>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</si>
  <si>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</si>
  <si>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</si>
  <si>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</si>
  <si>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</si>
  <si>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</si>
  <si>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</si>
  <si>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</si>
  <si>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</si>
  <si>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</si>
  <si>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</si>
  <si>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</si>
  <si>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</si>
  <si>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</si>
  <si>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</si>
  <si>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</si>
  <si>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</si>
  <si>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</si>
  <si>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</si>
  <si>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</si>
  <si>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</si>
  <si>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</si>
  <si>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</si>
  <si>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</si>
  <si>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</si>
  <si>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</si>
  <si>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</si>
  <si>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</si>
  <si>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</si>
  <si>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</si>
  <si>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</si>
  <si>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</si>
  <si>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</si>
  <si>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</si>
  <si>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</si>
  <si>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</si>
  <si>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</si>
  <si>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</si>
  <si>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</si>
  <si>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</si>
  <si>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</si>
  <si>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</si>
  <si>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</si>
  <si>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</si>
  <si>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</si>
  <si>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</si>
  <si>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</si>
  <si>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</si>
  <si>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</si>
  <si>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</si>
  <si>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</si>
  <si>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</si>
  <si>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</si>
  <si>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</si>
  <si>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</si>
  <si>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</si>
  <si>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</si>
  <si>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</si>
  <si>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</si>
  <si>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</si>
  <si>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</si>
  <si>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</si>
  <si>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</si>
  <si>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</si>
  <si>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</si>
  <si>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</si>
  <si>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</si>
  <si>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</si>
  <si>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</si>
  <si>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</si>
  <si>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</si>
  <si>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</si>
  <si>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</si>
  <si>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</si>
  <si>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</si>
  <si>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</si>
  <si>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</si>
  <si>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</si>
  <si>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</si>
  <si>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</si>
  <si>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</si>
  <si>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</si>
  <si>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</si>
  <si>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</si>
  <si>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</si>
  <si>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</si>
  <si>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</si>
  <si>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</si>
  <si>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</si>
  <si>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</si>
  <si>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</si>
  <si>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</si>
  <si>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</si>
  <si>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</si>
  <si>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</si>
  <si>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</si>
  <si>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</si>
  <si>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</si>
  <si>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</si>
  <si>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</si>
  <si>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</si>
  <si>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</si>
  <si>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</si>
  <si>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</si>
  <si>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</si>
  <si>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</si>
  <si>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</si>
  <si>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</si>
  <si>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</si>
  <si>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</si>
  <si>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</si>
  <si>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</si>
  <si>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</si>
  <si>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</si>
  <si>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</si>
  <si>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</si>
  <si>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</si>
  <si>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</si>
  <si>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</si>
  <si>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</si>
  <si>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</si>
  <si>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</si>
  <si>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</si>
  <si>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</si>
  <si>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</si>
  <si>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</si>
  <si>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</si>
  <si>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</si>
  <si>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</si>
  <si>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</si>
  <si>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</si>
  <si>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</si>
  <si>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</si>
  <si>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</si>
  <si>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</si>
  <si>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</si>
  <si>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</si>
  <si>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</si>
  <si>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</si>
  <si>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</si>
  <si>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</si>
  <si>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</si>
  <si>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</si>
  <si>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</si>
  <si>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</si>
  <si>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</si>
  <si>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</si>
  <si>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</si>
  <si>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</si>
  <si>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</si>
  <si>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</si>
  <si>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</si>
  <si>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</si>
  <si>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</si>
  <si>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</si>
  <si>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</si>
  <si>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</si>
  <si>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</si>
  <si>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</si>
  <si>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</si>
  <si>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</si>
  <si>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</si>
  <si>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</si>
  <si>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</si>
  <si>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</si>
  <si>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</si>
  <si>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</si>
  <si>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</si>
  <si>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</si>
  <si>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</si>
  <si>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</si>
  <si>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</si>
  <si>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</si>
  <si>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</si>
  <si>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</si>
  <si>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</si>
  <si>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</si>
  <si>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</si>
  <si>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</si>
  <si>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</si>
  <si>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</si>
  <si>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</si>
  <si>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</si>
  <si>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</si>
  <si>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</si>
  <si>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</si>
  <si>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</si>
  <si>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</si>
  <si>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</si>
  <si>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</si>
  <si>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</si>
  <si>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</si>
  <si>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</si>
  <si>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</si>
  <si>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</si>
  <si>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</si>
  <si>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</si>
  <si>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</si>
  <si>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</si>
  <si>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</si>
  <si>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</si>
  <si>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</si>
  <si>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</si>
  <si>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</si>
  <si>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</si>
  <si>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</si>
  <si>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</si>
  <si>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</si>
  <si>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</si>
  <si>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</si>
  <si>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</si>
  <si>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</si>
  <si>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</si>
  <si>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</si>
  <si>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</si>
  <si>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</si>
  <si>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</si>
  <si>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</si>
  <si>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</si>
  <si>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</si>
  <si>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</si>
  <si>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</si>
  <si>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</si>
  <si>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</si>
  <si>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</si>
  <si>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</si>
  <si>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</si>
  <si>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</si>
  <si>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</si>
  <si>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</si>
  <si>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</si>
  <si>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</si>
  <si>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</si>
  <si>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</si>
  <si>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</si>
  <si>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</si>
  <si>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</si>
  <si>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</si>
  <si>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</si>
  <si>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</si>
  <si>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</si>
  <si>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</si>
  <si>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</si>
  <si>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</si>
  <si>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</si>
  <si>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</si>
  <si>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</si>
  <si>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</si>
  <si>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</si>
  <si>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</si>
  <si>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</si>
  <si>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</si>
  <si>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</si>
  <si>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</si>
  <si>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</si>
  <si>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</si>
  <si>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</si>
  <si>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</si>
  <si>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</si>
  <si>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</si>
  <si>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</si>
  <si>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</si>
  <si>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</si>
  <si>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</si>
  <si>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</si>
  <si>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</si>
  <si>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</si>
  <si>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</si>
  <si>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</si>
  <si>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</si>
  <si>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</si>
  <si>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</si>
  <si>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</si>
  <si>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</si>
  <si>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</si>
  <si>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</si>
  <si>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</si>
  <si>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</si>
  <si>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</si>
  <si>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</si>
  <si>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</si>
  <si>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</si>
  <si>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</si>
  <si>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</si>
  <si>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</si>
  <si>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</si>
  <si>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</si>
  <si>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</si>
  <si>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</si>
  <si>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</si>
  <si>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</si>
  <si>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</si>
  <si>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</si>
  <si>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</si>
  <si>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</si>
  <si>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</si>
  <si>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</si>
  <si>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</si>
  <si>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</si>
  <si>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</si>
  <si>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</si>
  <si>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</si>
  <si>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</si>
  <si>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</si>
  <si>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</si>
  <si>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</si>
  <si>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</si>
  <si>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</si>
  <si>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</si>
  <si>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</si>
  <si>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</si>
  <si>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</si>
  <si>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</si>
  <si>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</si>
  <si>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</si>
  <si>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</si>
  <si>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</si>
  <si>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</si>
  <si>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</si>
  <si>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</si>
  <si>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</si>
  <si>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</si>
  <si>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</si>
  <si>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</si>
  <si>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</si>
  <si>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</si>
  <si>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</si>
  <si>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</si>
  <si>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</si>
  <si>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</si>
  <si>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</si>
  <si>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</si>
  <si>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</si>
  <si>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</si>
  <si>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</si>
  <si>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</si>
  <si>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</si>
  <si>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</si>
  <si>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</si>
  <si>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</si>
  <si>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</si>
  <si>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</si>
  <si>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</si>
  <si>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</si>
  <si>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</si>
  <si>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</si>
  <si>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</si>
  <si>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</si>
  <si>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</si>
  <si>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</si>
  <si>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</si>
  <si>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</si>
  <si>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</si>
  <si>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</si>
  <si>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</si>
  <si>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</si>
  <si>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</si>
  <si>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</si>
  <si>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</si>
  <si>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</si>
  <si>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</si>
  <si>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</si>
  <si>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</si>
  <si>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</si>
  <si>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</si>
  <si>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</si>
  <si>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</si>
  <si>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</si>
  <si>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</si>
  <si>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</si>
  <si>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</si>
  <si>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</si>
  <si>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</si>
  <si>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</si>
  <si>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</si>
  <si>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</si>
  <si>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</si>
  <si>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</si>
  <si>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</si>
  <si>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</si>
  <si>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</si>
  <si>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</si>
  <si>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</si>
  <si>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</si>
  <si>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</si>
  <si>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</si>
  <si>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</si>
  <si>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</si>
  <si>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</si>
  <si>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</si>
  <si>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</si>
  <si>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</si>
  <si>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</si>
  <si>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</si>
  <si>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</si>
  <si>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</si>
  <si>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</si>
  <si>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</si>
  <si>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</si>
  <si>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</si>
  <si>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</si>
  <si>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</si>
  <si>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</si>
  <si>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</si>
  <si>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</si>
  <si>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</si>
  <si>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</si>
  <si>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</si>
  <si>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</si>
  <si>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</si>
  <si>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</si>
  <si>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</si>
  <si>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</si>
  <si>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</si>
  <si>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</si>
  <si>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</si>
  <si>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</si>
  <si>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</si>
  <si>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</si>
  <si>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</si>
  <si>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</si>
  <si>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</si>
  <si>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</si>
  <si>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</si>
  <si>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</si>
  <si>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</si>
  <si>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</si>
  <si>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</si>
  <si>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</si>
  <si>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</si>
  <si>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</si>
  <si>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</si>
  <si>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</si>
  <si>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</si>
  <si>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</si>
  <si>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</si>
  <si>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</si>
  <si>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</si>
  <si>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</si>
  <si>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</si>
  <si>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</si>
  <si>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</si>
  <si>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</si>
  <si>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</si>
  <si>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</si>
  <si>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</si>
  <si>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</si>
  <si>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</si>
  <si>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</si>
  <si>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</si>
  <si>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</si>
  <si>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</si>
  <si>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</si>
  <si>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</si>
  <si>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</si>
  <si>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</si>
  <si>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</si>
  <si>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</si>
  <si>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</si>
  <si>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</si>
  <si>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</si>
  <si>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</si>
  <si>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</si>
  <si>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</si>
  <si>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</si>
  <si>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</si>
  <si>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</si>
  <si>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</si>
  <si>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</si>
  <si>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</si>
  <si>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</si>
  <si>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</si>
  <si>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</si>
  <si>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</si>
  <si>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</si>
  <si>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</si>
  <si>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</si>
  <si>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</si>
  <si>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</si>
  <si>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</si>
  <si>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</si>
  <si>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</si>
  <si>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</si>
  <si>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</si>
  <si>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</si>
  <si>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</si>
  <si>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</si>
  <si>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</si>
  <si>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</si>
  <si>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</si>
  <si>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</si>
  <si>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</si>
  <si>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</si>
  <si>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</si>
  <si>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</si>
  <si>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</si>
  <si>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</si>
  <si>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</si>
  <si>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</si>
  <si>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</si>
  <si>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</si>
  <si>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</si>
  <si>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</si>
  <si>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</si>
  <si>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</si>
  <si>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</si>
  <si>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</si>
  <si>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</si>
  <si>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</si>
  <si>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</si>
  <si>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</si>
  <si>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</si>
  <si>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</si>
  <si>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</si>
  <si>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</si>
  <si>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</si>
  <si>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</si>
  <si>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</si>
  <si>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</si>
  <si>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</si>
  <si>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</si>
  <si>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</si>
  <si>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</si>
  <si>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</si>
  <si>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</si>
  <si>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</si>
  <si>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</si>
  <si>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</si>
  <si>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</si>
  <si>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</si>
  <si>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</si>
  <si>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</si>
  <si>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</si>
  <si>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</si>
  <si>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</si>
  <si>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</si>
  <si>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</si>
  <si>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</si>
  <si>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</si>
  <si>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</si>
  <si>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</si>
  <si>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</si>
  <si>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</si>
  <si>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</si>
  <si>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</si>
  <si>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</si>
  <si>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</si>
  <si>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</si>
  <si>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</si>
  <si>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</si>
  <si>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</si>
  <si>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</si>
  <si>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</si>
  <si>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</si>
  <si>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</si>
  <si>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</si>
  <si>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</si>
  <si>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</si>
  <si>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</si>
  <si>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</si>
  <si>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</si>
  <si>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</si>
  <si>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</si>
  <si>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</si>
  <si>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</si>
  <si>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</si>
  <si>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</si>
  <si>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</si>
  <si>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</si>
  <si>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</si>
  <si>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</si>
  <si>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</si>
  <si>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</si>
  <si>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</si>
  <si>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</si>
  <si>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</si>
  <si>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</si>
  <si>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</si>
  <si>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</si>
  <si>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</si>
  <si>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</si>
  <si>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</si>
  <si>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</si>
  <si>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</si>
  <si>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</si>
  <si>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</si>
  <si>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</si>
  <si>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</si>
  <si>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</si>
  <si>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</si>
  <si>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</si>
  <si>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</si>
  <si>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</si>
  <si>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</si>
  <si>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</si>
  <si>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</si>
  <si>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</si>
  <si>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</si>
  <si>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</si>
  <si>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</si>
  <si>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</si>
  <si>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</si>
  <si>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</si>
  <si>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</si>
  <si>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</si>
  <si>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</si>
  <si>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</si>
  <si>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</si>
  <si>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</si>
  <si>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</si>
  <si>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</si>
  <si>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</si>
  <si>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</si>
  <si>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</si>
  <si>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</si>
  <si>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</si>
  <si>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</si>
  <si>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</si>
  <si>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</si>
  <si>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</si>
  <si>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</si>
  <si>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</si>
  <si>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</si>
  <si>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</si>
  <si>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</si>
  <si>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</si>
  <si>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</si>
  <si>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</si>
  <si>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</si>
  <si>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</si>
  <si>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</si>
  <si>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</si>
  <si>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</si>
  <si>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</si>
  <si>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</si>
  <si>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</si>
  <si>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</si>
  <si>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</si>
  <si>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</si>
  <si>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</si>
  <si>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</si>
  <si>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</si>
  <si>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</si>
  <si>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</si>
  <si>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</si>
  <si>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</si>
  <si>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</si>
  <si>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</si>
  <si>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</si>
  <si>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</si>
  <si>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</si>
  <si>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</si>
  <si>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</si>
  <si>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</si>
  <si>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</si>
  <si>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</si>
  <si>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</si>
  <si>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</si>
  <si>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</si>
  <si>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</si>
  <si>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</si>
  <si>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</si>
  <si>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</si>
  <si>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</si>
  <si>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</si>
  <si>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</si>
  <si>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</si>
  <si>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</si>
  <si>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</si>
  <si>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</si>
  <si>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</si>
  <si>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</si>
  <si>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</si>
  <si>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</si>
  <si>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</si>
  <si>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</si>
  <si>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</si>
  <si>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</si>
  <si>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</si>
  <si>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</si>
  <si>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</si>
  <si>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</si>
  <si>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</si>
  <si>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</si>
  <si>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</si>
  <si>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</si>
  <si>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</si>
  <si>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</si>
  <si>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</si>
  <si>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</si>
  <si>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</si>
  <si>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</si>
  <si>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</si>
  <si>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</si>
  <si>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</si>
  <si>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</si>
  <si>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</si>
  <si>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</si>
  <si>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</si>
  <si>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</si>
  <si>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</si>
  <si>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</si>
  <si>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</si>
  <si>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</si>
  <si>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</si>
  <si>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</si>
  <si>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</si>
  <si>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</si>
  <si>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</si>
  <si>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</si>
  <si>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</si>
  <si>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</si>
  <si>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</si>
  <si>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</si>
  <si>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</si>
  <si>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</si>
  <si>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</si>
  <si>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</si>
  <si>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</si>
  <si>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</si>
  <si>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</si>
  <si>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</si>
  <si>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</si>
  <si>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</si>
  <si>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</si>
  <si>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</si>
  <si>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</si>
  <si>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</si>
  <si>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</si>
  <si>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</si>
  <si>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</si>
  <si>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</si>
  <si>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</si>
  <si>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</si>
  <si>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</si>
  <si>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</si>
  <si>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</si>
  <si>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</si>
  <si>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</si>
  <si>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</si>
  <si>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</si>
  <si>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</si>
  <si>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</si>
  <si>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</si>
  <si>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</si>
  <si>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</si>
  <si>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</si>
  <si>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</si>
  <si>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</si>
  <si>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</si>
  <si>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</si>
  <si>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</si>
  <si>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</si>
  <si>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</si>
  <si>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</si>
  <si>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</si>
  <si>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</si>
  <si>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</si>
  <si>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Rogers Corporation</t>
  </si>
  <si>
    <t>Michal Werbecki</t>
  </si>
  <si>
    <t>Michal.Werbecki@rogerscorporation.com</t>
  </si>
  <si>
    <t>001-860-779-4765</t>
  </si>
  <si>
    <t>Lary Schmid</t>
  </si>
  <si>
    <t>Vics President, Global Opeartions and Supply Chain</t>
  </si>
  <si>
    <t>Larry.Schmid@rogerscorp.com</t>
  </si>
  <si>
    <t>001-480-917-6000</t>
  </si>
  <si>
    <t>http://www.rogerscorp.com/customer-support/index.aspx</t>
  </si>
  <si>
    <t>Elastomer Components - Floats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</si>
</sst>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6">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chal.Werbecki@rogerscorpora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rogerscorp.com/customer-support/index.aspx" TargetMode="External"/><Relationship Id="rId4" Type="http://schemas.openxmlformats.org/officeDocument/2006/relationships/hyperlink" Target="mailto:Larry.Schmid@rogerscor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
      <c r="A13" s="305"/>
      <c r="B13" s="2">
        <v>1</v>
      </c>
      <c r="C13" s="27" t="s">
        <v>1084</v>
      </c>
      <c r="D13" s="28" t="s">
        <v>872</v>
      </c>
      <c r="E13" s="163" t="s">
        <v>849</v>
      </c>
      <c r="F13" s="163"/>
      <c r="G13" s="25"/>
    </row>
    <row r="14" spans="1:7" ht="30">
      <c r="A14" s="305"/>
      <c r="B14" s="2">
        <v>2</v>
      </c>
      <c r="C14" s="27" t="s">
        <v>1084</v>
      </c>
      <c r="D14" s="28" t="s">
        <v>1021</v>
      </c>
      <c r="E14" s="163" t="s">
        <v>530</v>
      </c>
      <c r="F14" s="163" t="s">
        <v>531</v>
      </c>
      <c r="G14" s="25"/>
    </row>
    <row r="15" spans="1:7" ht="89.15"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150000000000006"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5"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99999999999999"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5" customHeight="1">
      <c r="A34" s="305"/>
      <c r="B34" s="294"/>
      <c r="C34" s="312"/>
      <c r="D34" s="315"/>
      <c r="E34" s="303"/>
      <c r="F34" s="165" t="s">
        <v>67</v>
      </c>
      <c r="G34" s="25"/>
    </row>
    <row r="35" spans="1:7" ht="29.15" customHeight="1">
      <c r="A35" s="305"/>
      <c r="B35" s="294"/>
      <c r="C35" s="312"/>
      <c r="D35" s="315"/>
      <c r="E35" s="303"/>
      <c r="F35" s="165" t="s">
        <v>68</v>
      </c>
      <c r="G35" s="25"/>
    </row>
    <row r="36" spans="1:7" ht="121">
      <c r="A36" s="305"/>
      <c r="B36" s="295"/>
      <c r="C36" s="313"/>
      <c r="D36" s="316"/>
      <c r="E36" s="304"/>
      <c r="F36" s="166" t="s">
        <v>69</v>
      </c>
      <c r="G36" s="25"/>
    </row>
    <row r="37" spans="1:7" ht="100">
      <c r="A37" s="305"/>
      <c r="B37" s="141">
        <v>3.01</v>
      </c>
      <c r="C37" s="142" t="s">
        <v>70</v>
      </c>
      <c r="D37" s="28" t="s">
        <v>2251</v>
      </c>
      <c r="E37" s="167" t="s">
        <v>1323</v>
      </c>
      <c r="F37" s="168" t="s">
        <v>1427</v>
      </c>
      <c r="G37" s="25"/>
    </row>
    <row r="38" spans="1:7" ht="90">
      <c r="A38" s="305"/>
      <c r="B38" s="141">
        <v>3.02</v>
      </c>
      <c r="C38" s="142" t="s">
        <v>1356</v>
      </c>
      <c r="D38" s="28" t="s">
        <v>2252</v>
      </c>
      <c r="E38" s="167" t="s">
        <v>1371</v>
      </c>
      <c r="F38" s="168" t="s">
        <v>1428</v>
      </c>
      <c r="G38" s="25"/>
    </row>
    <row r="39" spans="1:7" ht="80">
      <c r="A39" s="305"/>
      <c r="B39" s="150">
        <v>4</v>
      </c>
      <c r="C39" s="149" t="s">
        <v>1524</v>
      </c>
      <c r="D39" s="28" t="s">
        <v>2253</v>
      </c>
      <c r="E39" s="27" t="s">
        <v>2198</v>
      </c>
      <c r="F39" s="27" t="s">
        <v>1525</v>
      </c>
      <c r="G39" s="25"/>
    </row>
    <row r="40" spans="1:7" ht="50">
      <c r="A40" s="305"/>
      <c r="B40" s="141">
        <v>4.01</v>
      </c>
      <c r="C40" s="149" t="s">
        <v>1524</v>
      </c>
      <c r="D40" s="28" t="s">
        <v>2255</v>
      </c>
      <c r="E40" s="27" t="s">
        <v>2210</v>
      </c>
      <c r="F40" s="27" t="s">
        <v>2214</v>
      </c>
      <c r="G40" s="25"/>
    </row>
    <row r="41" spans="1:7" ht="50">
      <c r="A41" s="305"/>
      <c r="B41" s="141" t="s">
        <v>2242</v>
      </c>
      <c r="C41" s="149" t="s">
        <v>1524</v>
      </c>
      <c r="D41" s="28" t="s">
        <v>2254</v>
      </c>
      <c r="E41" s="27" t="s">
        <v>2245</v>
      </c>
      <c r="F41" s="27" t="s">
        <v>2243</v>
      </c>
      <c r="G41" s="25"/>
    </row>
    <row r="42" spans="1:7" ht="50">
      <c r="A42" s="305"/>
      <c r="B42" s="141" t="s">
        <v>2276</v>
      </c>
      <c r="C42" s="149" t="s">
        <v>1524</v>
      </c>
      <c r="D42" s="28" t="s">
        <v>2281</v>
      </c>
      <c r="E42" s="27" t="s">
        <v>2244</v>
      </c>
      <c r="F42" s="27" t="s">
        <v>2277</v>
      </c>
      <c r="G42" s="25"/>
    </row>
    <row r="43" spans="1:7" ht="110">
      <c r="A43" s="305"/>
      <c r="B43" s="160">
        <v>4.0999999999999996</v>
      </c>
      <c r="C43" s="149" t="s">
        <v>2280</v>
      </c>
      <c r="D43" s="161">
        <v>42867</v>
      </c>
      <c r="E43" s="169" t="s">
        <v>2283</v>
      </c>
      <c r="F43" s="27" t="s">
        <v>2282</v>
      </c>
      <c r="G43" s="25"/>
    </row>
    <row r="44" spans="1:7" ht="70">
      <c r="A44" s="305"/>
      <c r="B44" s="160">
        <v>4.2</v>
      </c>
      <c r="C44" s="149" t="s">
        <v>2280</v>
      </c>
      <c r="D44" s="161">
        <v>42704</v>
      </c>
      <c r="E44" s="169" t="s">
        <v>2479</v>
      </c>
      <c r="F44" s="27" t="s">
        <v>2454</v>
      </c>
      <c r="G44" s="25"/>
    </row>
    <row r="45" spans="1:7" ht="130">
      <c r="A45" s="305"/>
      <c r="B45" s="202">
        <v>5</v>
      </c>
      <c r="C45" s="149" t="s">
        <v>2280</v>
      </c>
      <c r="D45" s="161">
        <v>42867</v>
      </c>
      <c r="E45" s="169" t="s">
        <v>12705</v>
      </c>
      <c r="F45" s="27" t="s">
        <v>12427</v>
      </c>
      <c r="G45" s="25"/>
    </row>
    <row r="46" spans="1:7" ht="30">
      <c r="A46" s="305"/>
      <c r="B46" s="160">
        <v>5.01</v>
      </c>
      <c r="C46" s="149" t="s">
        <v>2280</v>
      </c>
      <c r="D46" s="161">
        <v>42907</v>
      </c>
      <c r="E46" s="169" t="s">
        <v>15521</v>
      </c>
      <c r="F46" s="27" t="s">
        <v>12427</v>
      </c>
      <c r="G46" s="25"/>
    </row>
    <row r="47" spans="1:7" ht="60">
      <c r="A47" s="305"/>
      <c r="B47" s="160">
        <v>5.0999999999999996</v>
      </c>
      <c r="C47" s="149" t="s">
        <v>2280</v>
      </c>
      <c r="D47" s="161">
        <v>43070</v>
      </c>
      <c r="E47" s="169" t="s">
        <v>12915</v>
      </c>
      <c r="F47" s="27" t="s">
        <v>12916</v>
      </c>
      <c r="G47" s="25"/>
    </row>
    <row r="48" spans="1:7" ht="50">
      <c r="A48" s="305"/>
      <c r="B48" s="160">
        <v>5.1100000000000003</v>
      </c>
      <c r="C48" s="149" t="s">
        <v>13152</v>
      </c>
      <c r="D48" s="161">
        <v>43217</v>
      </c>
      <c r="E48" s="169" t="s">
        <v>13278</v>
      </c>
      <c r="F48" s="27" t="s">
        <v>13186</v>
      </c>
      <c r="G48" s="25"/>
    </row>
    <row r="49" spans="1:7" ht="50">
      <c r="A49" s="305"/>
      <c r="B49" s="160">
        <v>5.12</v>
      </c>
      <c r="C49" s="149" t="s">
        <v>13152</v>
      </c>
      <c r="D49" s="161">
        <v>43581</v>
      </c>
      <c r="E49" s="169" t="s">
        <v>13278</v>
      </c>
      <c r="F49" s="27" t="s">
        <v>13832</v>
      </c>
      <c r="G49" s="25"/>
    </row>
    <row r="50" spans="1:7" ht="70">
      <c r="A50" s="305"/>
      <c r="B50" s="202">
        <v>6</v>
      </c>
      <c r="C50" s="149" t="s">
        <v>13152</v>
      </c>
      <c r="D50" s="161">
        <v>43964</v>
      </c>
      <c r="E50" s="169" t="s">
        <v>14048</v>
      </c>
      <c r="F50" s="27" t="s">
        <v>13835</v>
      </c>
      <c r="G50" s="25"/>
    </row>
    <row r="51" spans="1:7" ht="40">
      <c r="A51" s="305"/>
      <c r="B51" s="160">
        <v>6.01</v>
      </c>
      <c r="C51" s="149" t="s">
        <v>13152</v>
      </c>
      <c r="D51" s="161">
        <v>43970</v>
      </c>
      <c r="E51" s="169" t="s">
        <v>15522</v>
      </c>
      <c r="F51" s="169" t="s">
        <v>13835</v>
      </c>
      <c r="G51" s="25"/>
    </row>
    <row r="52" spans="1:7" ht="40">
      <c r="A52" s="305"/>
      <c r="B52" s="160">
        <v>6.1</v>
      </c>
      <c r="C52" s="149" t="s">
        <v>13152</v>
      </c>
      <c r="D52" s="161">
        <v>44314</v>
      </c>
      <c r="E52" s="169" t="s">
        <v>15514</v>
      </c>
      <c r="F52" s="169" t="s">
        <v>15043</v>
      </c>
      <c r="G52" s="25"/>
    </row>
    <row r="53" spans="1:7" ht="40">
      <c r="A53" s="305"/>
      <c r="B53" s="160">
        <v>6.2</v>
      </c>
      <c r="C53" s="149" t="s">
        <v>13152</v>
      </c>
      <c r="D53" s="161">
        <v>44678</v>
      </c>
      <c r="E53" s="169" t="s">
        <v>15514</v>
      </c>
      <c r="F53" s="169" t="s">
        <v>15513</v>
      </c>
      <c r="G53" s="25"/>
    </row>
    <row r="54" spans="1:7" ht="40">
      <c r="A54" s="305"/>
      <c r="B54" s="160">
        <v>6.21</v>
      </c>
      <c r="C54" s="149" t="s">
        <v>13152</v>
      </c>
      <c r="D54" s="161">
        <v>44687</v>
      </c>
      <c r="E54" s="169" t="s">
        <v>15523</v>
      </c>
      <c r="F54" s="169" t="s">
        <v>15513</v>
      </c>
      <c r="G54" s="25"/>
    </row>
    <row r="55" spans="1:7" ht="40">
      <c r="A55" s="305"/>
      <c r="B55" s="160">
        <v>6.22</v>
      </c>
      <c r="C55" s="149" t="s">
        <v>13152</v>
      </c>
      <c r="D55" s="275">
        <v>44692</v>
      </c>
      <c r="E55" s="169" t="s">
        <v>15522</v>
      </c>
      <c r="F55" s="169" t="s">
        <v>15513</v>
      </c>
      <c r="G55" s="25"/>
    </row>
    <row r="56" spans="1:7" ht="50">
      <c r="A56" s="305"/>
      <c r="B56" s="202">
        <v>6.3</v>
      </c>
      <c r="C56" s="149" t="s">
        <v>13152</v>
      </c>
      <c r="D56" s="275">
        <v>45051</v>
      </c>
      <c r="E56" s="169" t="s">
        <v>15790</v>
      </c>
      <c r="F56" s="169" t="s">
        <v>15571</v>
      </c>
      <c r="G56" s="25"/>
    </row>
    <row r="57" spans="1:7" ht="40">
      <c r="A57" s="305"/>
      <c r="B57" s="160">
        <v>6.31</v>
      </c>
      <c r="C57" s="149" t="s">
        <v>13152</v>
      </c>
      <c r="D57" s="275">
        <v>45072</v>
      </c>
      <c r="E57" s="169" t="s">
        <v>15792</v>
      </c>
      <c r="F57" s="169" t="s">
        <v>15571</v>
      </c>
      <c r="G57" s="25"/>
    </row>
    <row r="58" spans="1:7" ht="14" thickBot="1">
      <c r="A58" s="306"/>
      <c r="B58" s="307" t="str">
        <f ca="1">OFFSET(L!$C$1,MATCH("General"&amp;"Cpy",L!$A:$A,0)-1,SL,,)</f>
        <v>© 2023 Responsible Minerals Initiative. All rights reserved.</v>
      </c>
      <c r="C58" s="307"/>
      <c r="D58" s="307"/>
      <c r="E58" s="307"/>
      <c r="F58" s="307"/>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AE2C25E-8291-4EDA-9712-B19995A64EC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60AE388-7CD4-46BD-AFF4-0DB06C19C77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0" sqref="D10:J1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496</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 (*)</v>
      </c>
      <c r="C10" s="122"/>
      <c r="D10" s="354" t="s">
        <v>15804</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15797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15799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15801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15802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45082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489</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488</v>
      </c>
      <c r="E77" s="327"/>
      <c r="F77" s="57"/>
      <c r="G77" s="338" t="s">
        <v>15803</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13974</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2480</v>
      </c>
      <c r="D100" s="282" t="str">
        <f>IF(AND(OR($D$27="Yes",$D$27=""),OR($D$33="Yes",$D$33="")),"No","")</f>
        <v/>
      </c>
      <c r="E100" s="282" t="str">
        <f>IF(AND(OR($D$26="Yes",$D$26=""),OR($D$32="Yes",$D$32="")),"50% or less","")</f>
        <v/>
      </c>
      <c r="G100" s="282" t="str">
        <f>IF(OR($D$28="Yes",$D$28=""),"Yes","")</f>
        <v/>
      </c>
    </row>
    <row r="101" spans="2:7" ht="15" hidden="1">
      <c r="B101" s="236" t="s">
        <v>2481</v>
      </c>
      <c r="D101" s="282" t="str">
        <f>IF(AND(OR($D$27="Yes",$D$27=""),OR($D$33="Yes",$D$33="")),"Unknown","")</f>
        <v/>
      </c>
      <c r="E101" s="282" t="str">
        <f>IF(AND(OR($D$26="Yes",$D$26=""),OR($D$32="Yes",$D$32="")),"None","")</f>
        <v/>
      </c>
      <c r="G101" s="282" t="str">
        <f>IF(OR($D$28="Yes",$D$28=""),"No","")</f>
        <v/>
      </c>
    </row>
    <row r="102" spans="2:7" ht="15" hidden="1">
      <c r="B102" s="236" t="s">
        <v>2482</v>
      </c>
      <c r="D102" s="282" t="str">
        <f>IF(AND(OR($D$28="Yes",$D$28=""),OR($D$34="Yes",$D$34="")),"Yes","")</f>
        <v/>
      </c>
      <c r="E102" s="282" t="str">
        <f>IF(AND(OR($D$27="Yes",$D$27=""),OR($D$33="Yes",$D$33="")),"100%","")</f>
        <v/>
      </c>
      <c r="G102" s="282" t="str">
        <f>IF(OR($D$29="Yes",$D$29=""),"Yes","")</f>
        <v/>
      </c>
    </row>
    <row r="103" spans="2:7" ht="15" hidden="1">
      <c r="B103" s="236" t="s">
        <v>2483</v>
      </c>
      <c r="D103" s="282" t="str">
        <f>IF(AND(OR($D$28="Yes",$D$28=""),OR($D$34="Yes",$D$34="")),"No","")</f>
        <v/>
      </c>
      <c r="E103" s="282" t="str">
        <f>IF(AND(OR($D$27="Yes",$D$27=""),OR($D$33="Yes",$D$33="")),"Greater than 90%","")</f>
        <v/>
      </c>
      <c r="G103" s="282" t="str">
        <f>IF(OR($D$29="Yes",$D$29=""),"No","")</f>
        <v/>
      </c>
    </row>
    <row r="104" spans="2:7" ht="15" hidden="1">
      <c r="B104" s="236" t="s">
        <v>491</v>
      </c>
      <c r="D104" s="282" t="str">
        <f>IF(AND(OR($D$28="Yes",$D$28=""),OR($D$34="Yes",$D$34="")),"Unknown","")</f>
        <v/>
      </c>
      <c r="E104" s="282" t="str">
        <f>IF(AND(OR($D$27="Yes",$D$27=""),OR($D$33="Yes",$D$33="")),"Greater than 75%","")</f>
        <v/>
      </c>
    </row>
    <row r="105" spans="2:7" ht="15" hidden="1">
      <c r="B105" s="236" t="s">
        <v>14982</v>
      </c>
      <c r="D105" s="282" t="str">
        <f>IF(AND(OR($D$29="Yes",$D$29=""),OR($D$35="Yes",$D$35="")),"Yes","")</f>
        <v/>
      </c>
      <c r="E105" s="282" t="str">
        <f>IF(AND(OR($D$27="Yes",$D$27=""),OR($D$33="Yes",$D$33="")),"Greater than 50%","")</f>
        <v/>
      </c>
    </row>
    <row r="106" spans="2:7" ht="15" hidden="1">
      <c r="B106" s="236" t="s">
        <v>12394</v>
      </c>
      <c r="D106" s="282" t="str">
        <f>IF(AND(OR($D$29="Yes",$D$29=""),OR($D$35="Yes",$D$35="")),"No","")</f>
        <v/>
      </c>
      <c r="E106" s="282" t="str">
        <f>IF(AND(OR($D$27="Yes",$D$27=""),OR($D$33="Yes",$D$33="")),"50% or less","")</f>
        <v/>
      </c>
    </row>
    <row r="107" spans="2:7" ht="15" hidden="1">
      <c r="B107" s="236" t="s">
        <v>489</v>
      </c>
      <c r="D107" s="282" t="str">
        <f>IF(AND(OR($D$29="Yes",$D$29=""),OR($D$35="Yes",$D$35="")),"Unknown","")</f>
        <v/>
      </c>
      <c r="E107" s="282" t="str">
        <f>IF(AND(OR($D$27="Yes",$D$27=""),OR($D$33="Yes",$D$33="")),"None","")</f>
        <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95" priority="159" stopIfTrue="1">
      <formula>IF($D$22="",TRUE)</formula>
    </cfRule>
  </conditionalFormatting>
  <conditionalFormatting sqref="D26:E26">
    <cfRule type="expression" dxfId="94" priority="137" stopIfTrue="1">
      <formula>IF($D$26="",TRUE)</formula>
    </cfRule>
  </conditionalFormatting>
  <conditionalFormatting sqref="D27:E27">
    <cfRule type="expression" dxfId="93" priority="144" stopIfTrue="1">
      <formula>IF($D$27="",TRUE)</formula>
    </cfRule>
  </conditionalFormatting>
  <conditionalFormatting sqref="D28:E28">
    <cfRule type="expression" dxfId="92" priority="145" stopIfTrue="1">
      <formula>IF($D$28="",TRUE)</formula>
    </cfRule>
  </conditionalFormatting>
  <conditionalFormatting sqref="D29:E29">
    <cfRule type="expression" dxfId="91" priority="146" stopIfTrue="1">
      <formula>IF($D$29="",TRUE)</formula>
    </cfRule>
  </conditionalFormatting>
  <conditionalFormatting sqref="D32:E32">
    <cfRule type="expression" dxfId="90" priority="55" stopIfTrue="1">
      <formula>IF(AND(OR($D$26="Yes",$D$26=""),$D$32=""),1,0)</formula>
    </cfRule>
    <cfRule type="expression" dxfId="89" priority="142" stopIfTrue="1">
      <formula>$P$26=""</formula>
    </cfRule>
  </conditionalFormatting>
  <conditionalFormatting sqref="D33:E33">
    <cfRule type="expression" dxfId="88" priority="43" stopIfTrue="1">
      <formula>$P$27=""</formula>
    </cfRule>
    <cfRule type="expression" dxfId="87" priority="42" stopIfTrue="1">
      <formula>IF(AND(OR($D$27="Yes",$D$27=""),$D$33=""),1,0)</formula>
    </cfRule>
  </conditionalFormatting>
  <conditionalFormatting sqref="D34:E34">
    <cfRule type="expression" dxfId="86" priority="1" stopIfTrue="1">
      <formula>IF(AND(OR($D$28="Yes",$D$28=""),$D$34=""),1,0)</formula>
    </cfRule>
    <cfRule type="expression" dxfId="85" priority="2" stopIfTrue="1">
      <formula>$P$28=""</formula>
    </cfRule>
  </conditionalFormatting>
  <conditionalFormatting sqref="D35:E35">
    <cfRule type="expression" dxfId="84" priority="39" stopIfTrue="1">
      <formula>IF(AND(OR($D$29="Yes",$D$29=""),$D$35=""),1,0)</formula>
    </cfRule>
    <cfRule type="expression" dxfId="83" priority="163" stopIfTrue="1">
      <formula>$P$29=""</formula>
    </cfRule>
  </conditionalFormatting>
  <conditionalFormatting sqref="D38:E38 D44:E44 D50:E50 D56:E56 D62:E62 D68:E68">
    <cfRule type="expression" dxfId="82" priority="18" stopIfTrue="1">
      <formula>$P$26=""</formula>
    </cfRule>
    <cfRule type="expression" dxfId="81" priority="19" stopIfTrue="1">
      <formula>$P$32=""</formula>
    </cfRule>
  </conditionalFormatting>
  <conditionalFormatting sqref="D38:E38">
    <cfRule type="expression" dxfId="80" priority="54" stopIfTrue="1">
      <formula>IF(AND(OR($D$26="Yes",$D$26=""),OR($D$32="Yes",$D$32=""),D38=""),1,0)</formula>
    </cfRule>
  </conditionalFormatting>
  <conditionalFormatting sqref="D39:E39 D45:E45 D51:E51 D57:E57 D63:E63 D69:E69">
    <cfRule type="expression" dxfId="79" priority="12" stopIfTrue="1">
      <formula>$P$33=""</formula>
    </cfRule>
    <cfRule type="expression" dxfId="78" priority="13" stopIfTrue="1">
      <formula>$P$39=""</formula>
    </cfRule>
  </conditionalFormatting>
  <conditionalFormatting sqref="D39:E39">
    <cfRule type="expression" dxfId="77" priority="50" stopIfTrue="1">
      <formula>IF(AND(OR($D$27="Yes",$D$27=""),OR($D$33="Yes",$D$33=""),D39=""),1,0)</formula>
    </cfRule>
  </conditionalFormatting>
  <conditionalFormatting sqref="D40:E40 D46:E46 D52:E52 D58:E58 D64:E64 D70:E70">
    <cfRule type="expression" dxfId="76" priority="7" stopIfTrue="1">
      <formula>$P$28=""</formula>
    </cfRule>
    <cfRule type="expression" dxfId="75" priority="8" stopIfTrue="1">
      <formula>$P$34=""</formula>
    </cfRule>
  </conditionalFormatting>
  <conditionalFormatting sqref="D40:E40">
    <cfRule type="expression" dxfId="74" priority="49" stopIfTrue="1">
      <formula>IF(AND(OR($D$28="Yes",$D$28=""),OR($D$34="Yes",$D$34=""),D40=""),1,0)</formula>
    </cfRule>
  </conditionalFormatting>
  <conditionalFormatting sqref="D41:E41 D47:E47 D53:E53 D59:E59 D65:E65 D71:E71">
    <cfRule type="expression" dxfId="73" priority="3" stopIfTrue="1">
      <formula>$P$29=""</formula>
    </cfRule>
    <cfRule type="expression" dxfId="72" priority="4" stopIfTrue="1">
      <formula>$P$35=""</formula>
    </cfRule>
  </conditionalFormatting>
  <conditionalFormatting sqref="D41:E41">
    <cfRule type="expression" dxfId="71" priority="165" stopIfTrue="1">
      <formula>IF(AND(OR($D$29="Yes",$D$29=""),OR($D$35="Yes",$D$35=""),D41=""),1,0)</formula>
    </cfRule>
  </conditionalFormatting>
  <conditionalFormatting sqref="D44:E44">
    <cfRule type="expression" dxfId="70" priority="53" stopIfTrue="1">
      <formula>IF(AND(OR($D$26="Yes",$D$26=""),OR($D$32="Yes",$D$32=""),D44=""),1,0)</formula>
    </cfRule>
  </conditionalFormatting>
  <conditionalFormatting sqref="D45:E45">
    <cfRule type="expression" dxfId="69" priority="15" stopIfTrue="1">
      <formula>IF(AND(OR($D$27="Yes",$D$27=""),OR($D$33="Yes",$D$33=""),D45=""),1,0)</formula>
    </cfRule>
  </conditionalFormatting>
  <conditionalFormatting sqref="D46:E46">
    <cfRule type="expression" dxfId="68" priority="40" stopIfTrue="1">
      <formula>IF(AND(OR($D$28="Yes",$D$28=""),OR($D$34="Yes",$D$34=""),D46=""),1,0)</formula>
    </cfRule>
  </conditionalFormatting>
  <conditionalFormatting sqref="D47:E47">
    <cfRule type="expression" dxfId="67" priority="48" stopIfTrue="1">
      <formula>IF(AND(OR($D$29="Yes",$D$29=""),OR($D$35="Yes",$D$35=""),D47=""),1,0)</formula>
    </cfRule>
  </conditionalFormatting>
  <conditionalFormatting sqref="D50:E50">
    <cfRule type="expression" dxfId="66" priority="21" stopIfTrue="1">
      <formula>IF(AND(OR($D$26="Yes",$D$26=""),OR($D$32="Yes",$D$32=""),D50=""),1,0)</formula>
    </cfRule>
  </conditionalFormatting>
  <conditionalFormatting sqref="D51:E51">
    <cfRule type="expression" dxfId="65" priority="160" stopIfTrue="1">
      <formula>IF(AND(OR($D$27="Yes",$D$27=""),OR($D$33="Yes",$D$33=""),D51=""),1,0)</formula>
    </cfRule>
  </conditionalFormatting>
  <conditionalFormatting sqref="D52:E52">
    <cfRule type="expression" dxfId="64" priority="11" stopIfTrue="1">
      <formula>IF(AND(OR($D$28="Yes",$D$28=""),OR($D$34="Yes",$D$34=""),D52=""),1,0)</formula>
    </cfRule>
  </conditionalFormatting>
  <conditionalFormatting sqref="D53:E53">
    <cfRule type="expression" dxfId="63" priority="34" stopIfTrue="1">
      <formula>IF(AND(OR($D$29="Yes",$D$29=""),OR($D$35="Yes",$D$35=""),D53=""),1,0)</formula>
    </cfRule>
  </conditionalFormatting>
  <conditionalFormatting sqref="D56:E56">
    <cfRule type="expression" dxfId="62" priority="29" stopIfTrue="1">
      <formula>IF(AND(OR($D$26="Yes",$D$26=""),OR($D$32="Yes",$D$32=""),D56=""),1,0)</formula>
    </cfRule>
  </conditionalFormatting>
  <conditionalFormatting sqref="D57:E57">
    <cfRule type="expression" dxfId="61" priority="17" stopIfTrue="1">
      <formula>IF(AND(OR($D$27="Yes",$D$27=""),OR($D$33="Yes",$D$33=""),D57=""),1,0)</formula>
    </cfRule>
  </conditionalFormatting>
  <conditionalFormatting sqref="D58:E58">
    <cfRule type="expression" dxfId="60" priority="10" stopIfTrue="1">
      <formula>IF(AND(OR($D$28="Yes",$D$28=""),OR($D$34="Yes",$D$34=""),D58=""),1,0)</formula>
    </cfRule>
  </conditionalFormatting>
  <conditionalFormatting sqref="D59:E59">
    <cfRule type="expression" dxfId="59" priority="6" stopIfTrue="1">
      <formula>IF(AND(OR($D$29="Yes",$D$29=""),OR($D$35="Yes",$D$35=""),D59=""),1,0)</formula>
    </cfRule>
  </conditionalFormatting>
  <conditionalFormatting sqref="D62:E62">
    <cfRule type="expression" dxfId="58" priority="28" stopIfTrue="1">
      <formula>IF(AND(OR($D$26="Yes",$D$26=""),OR($D$32="Yes",$D$32=""),D62=""),1,0)</formula>
    </cfRule>
  </conditionalFormatting>
  <conditionalFormatting sqref="D63:E63">
    <cfRule type="expression" dxfId="57" priority="14" stopIfTrue="1">
      <formula>IF(AND(OR($D$27="Yes",$D$27=""),OR($D$33="Yes",$D$33=""),D63=""),1,0)</formula>
    </cfRule>
  </conditionalFormatting>
  <conditionalFormatting sqref="D64:E64">
    <cfRule type="expression" dxfId="56" priority="9" stopIfTrue="1">
      <formula>IF(AND(OR($D$28="Yes",$D$28=""),OR($D$34="Yes",$D$34=""),D64=""),1,0)</formula>
    </cfRule>
  </conditionalFormatting>
  <conditionalFormatting sqref="D65:E65">
    <cfRule type="expression" dxfId="55" priority="5" stopIfTrue="1">
      <formula>IF(AND(OR($D$29="Yes",$D$29=""),OR($D$35="Yes",$D$35=""),D65=""),1,0)</formula>
    </cfRule>
  </conditionalFormatting>
  <conditionalFormatting sqref="D68:E68">
    <cfRule type="expression" dxfId="54" priority="20" stopIfTrue="1">
      <formula>IF(AND(OR($D$26="Yes",$D$26=""),OR($D$32="Yes",$D$32=""),D68=""),1,0)</formula>
    </cfRule>
  </conditionalFormatting>
  <conditionalFormatting sqref="D69:E69">
    <cfRule type="expression" dxfId="53" priority="16" stopIfTrue="1">
      <formula>IF(AND(OR($D$27="Yes",$D$27=""),OR($D$33="Yes",$D$33=""),D69=""),1,0)</formula>
    </cfRule>
  </conditionalFormatting>
  <conditionalFormatting sqref="D70:E70">
    <cfRule type="expression" dxfId="52" priority="162" stopIfTrue="1">
      <formula>IF(AND(OR($D$28="Yes",$D$28=""),OR($D$34="Yes",$D$34=""),D70=""),1,0)</formula>
    </cfRule>
  </conditionalFormatting>
  <conditionalFormatting sqref="D71:E71">
    <cfRule type="expression" dxfId="51" priority="164" stopIfTrue="1">
      <formula>IF(AND(OR($D$29="Yes",$D$29=""),OR($D$35="Yes",$D$35=""),D71=""),1,0)</formula>
    </cfRule>
  </conditionalFormatting>
  <conditionalFormatting sqref="D75:E75 D77:E77 D79:E79 D81:E81 D83 D85:E85 D87:E87 D89:E89">
    <cfRule type="expression" dxfId="50" priority="85" stopIfTrue="1">
      <formula>AND(OR($D$26="No",AND($D$26="Yes",$D$32="No")),OR($D$27="No",AND($D$27="Yes",$D$33="No")),OR($D$28="No",AND($D$28="Yes",$D$34="No")),OR($D$29="No",AND($D$29="Yes",$D$35="No")))</formula>
    </cfRule>
    <cfRule type="expression" dxfId="49" priority="86" stopIfTrue="1">
      <formula>IF(D75="",TRUE)</formula>
    </cfRule>
  </conditionalFormatting>
  <conditionalFormatting sqref="D9:G9">
    <cfRule type="expression" dxfId="48" priority="152" stopIfTrue="1">
      <formula>IF($D$9="",TRUE)</formula>
    </cfRule>
  </conditionalFormatting>
  <conditionalFormatting sqref="D8:J8">
    <cfRule type="expression" dxfId="47" priority="151" stopIfTrue="1">
      <formula>IF($D$8="",TRUE)</formula>
    </cfRule>
  </conditionalFormatting>
  <conditionalFormatting sqref="D10:J10">
    <cfRule type="expression" dxfId="46" priority="166" stopIfTrue="1">
      <formula>IF(AND($D$10="",$D$9=$R$9),TRUE)</formula>
    </cfRule>
    <cfRule type="expression" dxfId="45" priority="56" stopIfTrue="1">
      <formula>IF($D$9=$Q$9,TRUE)</formula>
    </cfRule>
  </conditionalFormatting>
  <conditionalFormatting sqref="D15:J15">
    <cfRule type="expression" dxfId="44" priority="153" stopIfTrue="1">
      <formula>IF($D$15="",TRUE)</formula>
    </cfRule>
  </conditionalFormatting>
  <conditionalFormatting sqref="D16:J16">
    <cfRule type="expression" dxfId="43" priority="154" stopIfTrue="1">
      <formula>IF($D$16="",TRUE)</formula>
    </cfRule>
  </conditionalFormatting>
  <conditionalFormatting sqref="D17:J17">
    <cfRule type="expression" dxfId="42" priority="22" stopIfTrue="1">
      <formula>IF($D$17="",TRUE)</formula>
    </cfRule>
  </conditionalFormatting>
  <conditionalFormatting sqref="D18:J18">
    <cfRule type="expression" dxfId="41" priority="156" stopIfTrue="1">
      <formula>IF($D$18="",TRUE)</formula>
    </cfRule>
  </conditionalFormatting>
  <conditionalFormatting sqref="D20:J20">
    <cfRule type="expression" dxfId="40" priority="35" stopIfTrue="1">
      <formula>IF($D$20="",TRUE)</formula>
    </cfRule>
  </conditionalFormatting>
  <conditionalFormatting sqref="G77:J77">
    <cfRule type="expression" dxfId="39" priority="57" stopIfTrue="1">
      <formula>IF(AND($D$77="Yes",$G$77=""),TRUE)</formula>
    </cfRule>
  </conditionalFormatting>
  <conditionalFormatting sqref="G85:J85">
    <cfRule type="expression" dxfId="38"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0BD4673-4678-46A4-B1A8-B25B500622B1}"/>
    <hyperlink ref="D20" r:id="rId4" xr:uid="{C934A0AC-5362-4EC3-8169-13A52482242C}"/>
    <hyperlink ref="G77" r:id="rId5" xr:uid="{251F54CD-A3CD-4A2C-86A9-ED28ED4ABE0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c r="C40" s="186"/>
      <c r="D40" s="230"/>
      <c r="E40" s="182"/>
      <c r="F40" s="182"/>
      <c r="G40" s="182"/>
      <c r="H40" s="183">
        <v>0</v>
      </c>
      <c r="I40" s="184"/>
      <c r="J40" s="184"/>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c r="C45" s="186"/>
      <c r="D45" s="230"/>
      <c r="E45" s="182"/>
      <c r="F45" s="182"/>
      <c r="G45" s="182"/>
      <c r="H45" s="183"/>
      <c r="I45" s="184"/>
      <c r="J45" s="184"/>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si="7"/>
        <v>0</v>
      </c>
      <c r="AB45" s="228" t="str">
        <f t="shared" si="8"/>
        <v/>
      </c>
    </row>
    <row r="46" spans="1:28" s="227" customFormat="1" ht="20">
      <c r="A46" s="181"/>
      <c r="B46" s="182" t="str">
        <f>IF(LEN(A46)=0,"",INDEX('Smelter Look-up'!$A:$A,MATCH($A46,'Smelter Look-up'!$E:$E,0)))</f>
        <v/>
      </c>
      <c r="C46" s="186"/>
      <c r="D46" s="230"/>
      <c r="E46" s="182"/>
      <c r="F46" s="182"/>
      <c r="G46" s="182"/>
      <c r="H46" s="183"/>
      <c r="I46" s="184"/>
      <c r="J46" s="184"/>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si="7"/>
        <v>0</v>
      </c>
      <c r="AB46" s="228" t="str">
        <f t="shared" si="8"/>
        <v/>
      </c>
    </row>
    <row r="47" spans="1:28" s="227" customFormat="1" ht="20">
      <c r="A47" s="181"/>
      <c r="B47" s="182" t="str">
        <f>IF(LEN(A47)=0,"",INDEX('Smelter Look-up'!$A:$A,MATCH($A47,'Smelter Look-up'!$E:$E,0)))</f>
        <v/>
      </c>
      <c r="C47" s="186"/>
      <c r="D47" s="230"/>
      <c r="E47" s="182"/>
      <c r="F47" s="182"/>
      <c r="G47" s="182"/>
      <c r="H47" s="183"/>
      <c r="I47" s="184"/>
      <c r="J47" s="184"/>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12E4EB2-4B0E-4C72-BAA4-4ECF2E821CF1}"/>
    </customSheetView>
  </customSheetViews>
  <mergeCells count="3">
    <mergeCell ref="J2:O2"/>
    <mergeCell ref="B3:E3"/>
    <mergeCell ref="G3:I3"/>
  </mergeCells>
  <conditionalFormatting sqref="B5:B2504">
    <cfRule type="expression" dxfId="37" priority="20" stopIfTrue="1">
      <formula>IF(B5="",TRUE)</formula>
    </cfRule>
    <cfRule type="expression" dxfId="36" priority="23" stopIfTrue="1">
      <formula>IF(AND(COUNTIF(MetalSmelter,B5&amp;C5)=0,LEN(C5)&gt;0),TRUE,FALSE)</formula>
    </cfRule>
  </conditionalFormatting>
  <conditionalFormatting sqref="C5:C39 C46:C2504 C41:C44">
    <cfRule type="expression" dxfId="35" priority="18" stopIfTrue="1">
      <formula>IF(AND(B5&lt;&gt;"",C5=""),TRUE)</formula>
    </cfRule>
  </conditionalFormatting>
  <conditionalFormatting sqref="D5:D39 D46:D2504 D41:D44">
    <cfRule type="expression" dxfId="34" priority="27" stopIfTrue="1">
      <formula>IF(AND(LEN($C5)&gt;0,AND($C5&lt;&gt;"Smelter Not Listed",ISBLANK($D5))),1,0)</formula>
    </cfRule>
    <cfRule type="expression" dxfId="33" priority="34" stopIfTrue="1">
      <formula>IF(AND(D5="",$C5=$X$4),TRUE)</formula>
    </cfRule>
    <cfRule type="expression" dxfId="32" priority="35" stopIfTrue="1">
      <formula>IF(FIND("!",D5),TRUE)</formula>
    </cfRule>
  </conditionalFormatting>
  <conditionalFormatting sqref="E5:E39 R5:R2504 E46:E2504 E41:E44">
    <cfRule type="expression" dxfId="31" priority="21" stopIfTrue="1">
      <formula>IF(AND(E5="",$C5=$X$4),TRUE)</formula>
    </cfRule>
    <cfRule type="expression" dxfId="30" priority="22" stopIfTrue="1">
      <formula>IF(FIND("!",E5),TRUE)</formula>
    </cfRule>
  </conditionalFormatting>
  <conditionalFormatting sqref="F5:F39 F46:F2504 F41:F44">
    <cfRule type="expression" dxfId="29" priority="19" stopIfTrue="1">
      <formula>IF(AND(LEN($A5)&gt;0,$A5&lt;&gt;$F5),TRUE,FALSE)</formula>
    </cfRule>
  </conditionalFormatting>
  <conditionalFormatting sqref="G5:G39 G46:G2504 G41:G44">
    <cfRule type="expression" dxfId="28" priority="36" stopIfTrue="1">
      <formula>IF(FIND("Enter smelter details",G5),TRUE)</formula>
    </cfRule>
  </conditionalFormatting>
  <conditionalFormatting sqref="E45">
    <cfRule type="expression" dxfId="27" priority="15" stopIfTrue="1">
      <formula>IF(AND(E45="",$C45=$X$4),TRUE)</formula>
    </cfRule>
    <cfRule type="expression" dxfId="26" priority="16" stopIfTrue="1">
      <formula>IF(FIND("!",E45),TRUE)</formula>
    </cfRule>
  </conditionalFormatting>
  <conditionalFormatting sqref="F45">
    <cfRule type="expression" dxfId="25" priority="14" stopIfTrue="1">
      <formula>IF(AND(LEN($A45)&gt;0,$A45&lt;&gt;$F45),TRUE,FALSE)</formula>
    </cfRule>
  </conditionalFormatting>
  <conditionalFormatting sqref="C45">
    <cfRule type="expression" dxfId="24" priority="13" stopIfTrue="1">
      <formula>IF(AND(B45&lt;&gt;"",C45=""),TRUE)</formula>
    </cfRule>
  </conditionalFormatting>
  <conditionalFormatting sqref="G45">
    <cfRule type="expression" dxfId="23" priority="12" stopIfTrue="1">
      <formula>IF(FIND("Enter smelter details",G45),TRUE)</formula>
    </cfRule>
  </conditionalFormatting>
  <conditionalFormatting sqref="D45">
    <cfRule type="expression" dxfId="22" priority="9" stopIfTrue="1">
      <formula>IF(AND(LEN($C45)&gt;0,AND($C45&lt;&gt;"Smelter Not Listed",ISBLANK($D45))),1,0)</formula>
    </cfRule>
    <cfRule type="expression" dxfId="21" priority="10" stopIfTrue="1">
      <formula>IF(AND(D45="",$C45=$X$4),TRUE)</formula>
    </cfRule>
    <cfRule type="expression" dxfId="20" priority="11" stopIfTrue="1">
      <formula>IF(FIND("!",D45),TRUE)</formula>
    </cfRule>
  </conditionalFormatting>
  <conditionalFormatting sqref="E40">
    <cfRule type="expression" dxfId="19" priority="7" stopIfTrue="1">
      <formula>IF(AND(E40="",$C40=$X$4),TRUE)</formula>
    </cfRule>
    <cfRule type="expression" dxfId="18" priority="8" stopIfTrue="1">
      <formula>IF(FIND("!",E40),TRUE)</formula>
    </cfRule>
  </conditionalFormatting>
  <conditionalFormatting sqref="F40">
    <cfRule type="expression" dxfId="17" priority="6" stopIfTrue="1">
      <formula>IF(AND(LEN($A40)&gt;0,$A40&lt;&gt;$F40),TRUE,FALSE)</formula>
    </cfRule>
  </conditionalFormatting>
  <conditionalFormatting sqref="C40">
    <cfRule type="expression" dxfId="16" priority="5" stopIfTrue="1">
      <formula>IF(AND(B40&lt;&gt;"",C40=""),TRUE)</formula>
    </cfRule>
  </conditionalFormatting>
  <conditionalFormatting sqref="G40">
    <cfRule type="expression" dxfId="15" priority="4" stopIfTrue="1">
      <formula>IF(FIND("Enter smelter details",G40),TRUE)</formula>
    </cfRule>
  </conditionalFormatting>
  <conditionalFormatting sqref="D40">
    <cfRule type="expression" dxfId="14" priority="1" stopIfTrue="1">
      <formula>IF(AND(LEN($C40)&gt;0,AND($C40&lt;&gt;"Smelter Not Listed",ISBLANK($D40))),1,0)</formula>
    </cfRule>
    <cfRule type="expression" dxfId="13" priority="2" stopIfTrue="1">
      <formula>IF(AND(D40="",$C40=$X$4),TRUE)</formula>
    </cfRule>
    <cfRule type="expression" dxfId="12" priority="3" stopIfTrue="1">
      <formula>IF(FIND("!",D40),TRUE)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Rogers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 (*)</v>
      </c>
      <c r="B6" s="89" t="str">
        <f>Declaration!D10</f>
        <v>Elastomer Components - Floats</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Michal Werbecki</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Michal.Werbecki@rogerscorporation.com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001-860-779-4765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Lary Schmid</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Larry.Schmid@rogerscorp.com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45082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 xml:space="preserve">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 xml:space="preserve">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 xml:space="preserve">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http://www.rogerscorp.com/customer-support/index.aspx</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v>
      </c>
      <c r="B63" s="89" t="str">
        <f>Declaration!D89</f>
        <v>Yes, with the SEC</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54"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1">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Bill Miles</cp:lastModifiedBy>
  <cp:lastPrinted>2015-04-21T20:47:43Z</cp:lastPrinted>
  <dcterms:created xsi:type="dcterms:W3CDTF">2010-06-21T21:00:23Z</dcterms:created>
  <dcterms:modified xsi:type="dcterms:W3CDTF">2023-06-16T20:48:04Z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8a7e2e99-2a28-4cf4-bfb1-634d871c9cae_Enabled">
    <vt:lpwstr>true</vt:lpwstr>
  </property>
  <property fmtid="{D5CDD505-2E9C-101B-9397-08002B2CF9AE}" pid="6" name="MSIP_Label_8a7e2e99-2a28-4cf4-bfb1-634d871c9cae_SetDate">
    <vt:lpwstr>2023-06-05T11:32:54Z</vt:lpwstr>
  </property>
  <property fmtid="{D5CDD505-2E9C-101B-9397-08002B2CF9AE}" pid="7" name="MSIP_Label_8a7e2e99-2a28-4cf4-bfb1-634d871c9cae_Method">
    <vt:lpwstr>Privileged</vt:lpwstr>
  </property>
  <property fmtid="{D5CDD505-2E9C-101B-9397-08002B2CF9AE}" pid="8" name="MSIP_Label_8a7e2e99-2a28-4cf4-bfb1-634d871c9cae_Name">
    <vt:lpwstr>Internal Use</vt:lpwstr>
  </property>
  <property fmtid="{D5CDD505-2E9C-101B-9397-08002B2CF9AE}" pid="9" name="MSIP_Label_8a7e2e99-2a28-4cf4-bfb1-634d871c9cae_SiteId">
    <vt:lpwstr>6e977e52-5108-41ad-b5ac-5777e0bf5abc</vt:lpwstr>
  </property>
  <property fmtid="{D5CDD505-2E9C-101B-9397-08002B2CF9AE}" pid="10" name="MSIP_Label_8a7e2e99-2a28-4cf4-bfb1-634d871c9cae_ActionId">
    <vt:lpwstr>693fc59d-312b-4c7c-82ff-22a33a6aeef7</vt:lpwstr>
  </property>
  <property fmtid="{D5CDD505-2E9C-101B-9397-08002B2CF9AE}" pid="11" name="MSIP_Label_8a7e2e99-2a28-4cf4-bfb1-634d871c9cae_ContentBits">
    <vt:lpwstr>0</vt:lpwstr>
  </property>
</Properties>
</file>