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R:\Departments\EH&amp;S\Corp_EH&amp;S\Controlled_Access\ENVIRONMENTAL-by site\- Corporate Managed Programs\Conflict Minerals\2023\"/>
    </mc:Choice>
  </mc:AlternateContent>
  <xr:revisionPtr revIDLastSave="0" documentId="13_ncr:1_{8A9DCCFE-307F-4E3F-BFA7-DBC1CC7B34F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s="1"/>
  <c r="B17" i="5"/>
  <c r="C18" i="5"/>
  <c r="B33" i="5"/>
  <c r="C34" i="5"/>
  <c r="V39" i="5"/>
  <c r="V44" i="5"/>
  <c r="B45" i="5"/>
  <c r="V45" i="5" s="1"/>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49" i="5"/>
  <c r="E49" i="5"/>
  <c r="V50" i="5"/>
  <c r="E50" i="5"/>
  <c r="V51" i="5"/>
  <c r="E51" i="5"/>
  <c r="V52" i="5"/>
  <c r="E52" i="5"/>
  <c r="X52" i="5" s="1"/>
  <c r="V53" i="5"/>
  <c r="E53" i="5"/>
  <c r="V54" i="5"/>
  <c r="E54" i="5"/>
  <c r="V55" i="5"/>
  <c r="E55" i="5"/>
  <c r="V56" i="5"/>
  <c r="E56" i="5"/>
  <c r="X56" i="5" s="1"/>
  <c r="V57" i="5"/>
  <c r="E57" i="5"/>
  <c r="V58" i="5"/>
  <c r="E58" i="5"/>
  <c r="V59" i="5"/>
  <c r="E59" i="5"/>
  <c r="V60" i="5"/>
  <c r="E60" i="5"/>
  <c r="X60" i="5" s="1"/>
  <c r="V61" i="5"/>
  <c r="E61" i="5"/>
  <c r="V62" i="5"/>
  <c r="E62" i="5"/>
  <c r="V63" i="5"/>
  <c r="E63" i="5"/>
  <c r="V64" i="5"/>
  <c r="E64" i="5"/>
  <c r="V65" i="5"/>
  <c r="E65" i="5"/>
  <c r="V66" i="5"/>
  <c r="E66" i="5"/>
  <c r="V67" i="5"/>
  <c r="E67" i="5"/>
  <c r="V68" i="5"/>
  <c r="E68" i="5"/>
  <c r="V69" i="5"/>
  <c r="E69" i="5"/>
  <c r="V70" i="5"/>
  <c r="E70" i="5"/>
  <c r="V71" i="5"/>
  <c r="E71" i="5"/>
  <c r="V72" i="5"/>
  <c r="E72" i="5"/>
  <c r="X72" i="5" s="1"/>
  <c r="V73" i="5"/>
  <c r="E73" i="5"/>
  <c r="V74" i="5"/>
  <c r="E74" i="5"/>
  <c r="V75" i="5"/>
  <c r="E75" i="5"/>
  <c r="V76" i="5"/>
  <c r="E76" i="5"/>
  <c r="X76" i="5" s="1"/>
  <c r="V77" i="5"/>
  <c r="E77" i="5"/>
  <c r="V78" i="5"/>
  <c r="E78" i="5"/>
  <c r="V79" i="5"/>
  <c r="E79" i="5"/>
  <c r="V80" i="5"/>
  <c r="E80" i="5"/>
  <c r="X80" i="5" s="1"/>
  <c r="V81" i="5"/>
  <c r="E81" i="5"/>
  <c r="V82" i="5"/>
  <c r="E82" i="5"/>
  <c r="V83" i="5"/>
  <c r="E83" i="5"/>
  <c r="V84" i="5"/>
  <c r="E84" i="5"/>
  <c r="V85" i="5"/>
  <c r="E85" i="5"/>
  <c r="V86" i="5"/>
  <c r="E86" i="5"/>
  <c r="V87" i="5"/>
  <c r="E87" i="5"/>
  <c r="V88" i="5"/>
  <c r="E88" i="5"/>
  <c r="X88" i="5" s="1"/>
  <c r="V89" i="5"/>
  <c r="E89" i="5"/>
  <c r="V90" i="5"/>
  <c r="E90" i="5"/>
  <c r="V91" i="5"/>
  <c r="E91" i="5"/>
  <c r="V92" i="5"/>
  <c r="E92" i="5"/>
  <c r="X92" i="5" s="1"/>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X128" i="5" s="1"/>
  <c r="V129" i="5"/>
  <c r="E129" i="5"/>
  <c r="V130" i="5"/>
  <c r="E130" i="5"/>
  <c r="V131" i="5"/>
  <c r="E131" i="5"/>
  <c r="V132" i="5"/>
  <c r="E132" i="5"/>
  <c r="V133" i="5"/>
  <c r="E133" i="5"/>
  <c r="V134" i="5"/>
  <c r="E134" i="5"/>
  <c r="V135" i="5"/>
  <c r="E135" i="5"/>
  <c r="V136" i="5"/>
  <c r="E136" i="5"/>
  <c r="X136" i="5" s="1"/>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X168" i="5" s="1"/>
  <c r="V169" i="5"/>
  <c r="E169" i="5"/>
  <c r="V170" i="5"/>
  <c r="E170" i="5"/>
  <c r="V171" i="5"/>
  <c r="E171" i="5"/>
  <c r="V172" i="5"/>
  <c r="E172" i="5"/>
  <c r="V173" i="5"/>
  <c r="E173" i="5"/>
  <c r="V174" i="5"/>
  <c r="E174" i="5"/>
  <c r="V175" i="5"/>
  <c r="E175" i="5"/>
  <c r="V176" i="5"/>
  <c r="E176" i="5"/>
  <c r="X176" i="5" s="1"/>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X192" i="5" s="1"/>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X208" i="5" s="1"/>
  <c r="V209" i="5"/>
  <c r="E209" i="5"/>
  <c r="V210" i="5"/>
  <c r="E210" i="5"/>
  <c r="V211" i="5"/>
  <c r="E211" i="5"/>
  <c r="V212" i="5"/>
  <c r="E212" i="5"/>
  <c r="X212" i="5" s="1"/>
  <c r="V213" i="5"/>
  <c r="E213" i="5"/>
  <c r="V214" i="5"/>
  <c r="E214" i="5"/>
  <c r="V215" i="5"/>
  <c r="E215" i="5"/>
  <c r="V216" i="5"/>
  <c r="E216" i="5"/>
  <c r="V217" i="5"/>
  <c r="E217" i="5"/>
  <c r="V218" i="5"/>
  <c r="E218" i="5"/>
  <c r="V219" i="5"/>
  <c r="E219" i="5"/>
  <c r="V220" i="5"/>
  <c r="E220" i="5"/>
  <c r="V221" i="5"/>
  <c r="E221" i="5"/>
  <c r="V222" i="5"/>
  <c r="E222" i="5"/>
  <c r="V223" i="5"/>
  <c r="E223" i="5"/>
  <c r="V224" i="5"/>
  <c r="E224" i="5"/>
  <c r="X224" i="5" s="1"/>
  <c r="V225" i="5"/>
  <c r="E225" i="5"/>
  <c r="V226" i="5"/>
  <c r="E226" i="5"/>
  <c r="V227" i="5"/>
  <c r="E227" i="5"/>
  <c r="V228" i="5"/>
  <c r="E228" i="5"/>
  <c r="X228" i="5" s="1"/>
  <c r="V229" i="5"/>
  <c r="E229" i="5"/>
  <c r="V230" i="5"/>
  <c r="E230" i="5"/>
  <c r="V231" i="5"/>
  <c r="E231" i="5"/>
  <c r="V232" i="5"/>
  <c r="E232" i="5"/>
  <c r="V233" i="5"/>
  <c r="E233" i="5"/>
  <c r="V234" i="5"/>
  <c r="E234" i="5"/>
  <c r="V235" i="5"/>
  <c r="E235" i="5"/>
  <c r="V236" i="5"/>
  <c r="E236" i="5"/>
  <c r="X236" i="5" s="1"/>
  <c r="V237" i="5"/>
  <c r="E237" i="5"/>
  <c r="V238" i="5"/>
  <c r="E238" i="5"/>
  <c r="V239" i="5"/>
  <c r="E239" i="5"/>
  <c r="V240" i="5"/>
  <c r="E240" i="5"/>
  <c r="V241" i="5"/>
  <c r="E241" i="5"/>
  <c r="V242" i="5"/>
  <c r="E242" i="5"/>
  <c r="V243" i="5"/>
  <c r="E243" i="5"/>
  <c r="V244" i="5"/>
  <c r="E244" i="5"/>
  <c r="X244" i="5" s="1"/>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X268" i="5" s="1"/>
  <c r="V269" i="5"/>
  <c r="E269" i="5"/>
  <c r="V270" i="5"/>
  <c r="E270" i="5"/>
  <c r="V271" i="5"/>
  <c r="E271" i="5"/>
  <c r="V272" i="5"/>
  <c r="E272" i="5"/>
  <c r="X272" i="5" s="1"/>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X288" i="5" s="1"/>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X336" i="5" s="1"/>
  <c r="V337" i="5"/>
  <c r="E337" i="5"/>
  <c r="V338" i="5"/>
  <c r="E338" i="5"/>
  <c r="V339" i="5"/>
  <c r="E339" i="5"/>
  <c r="V340" i="5"/>
  <c r="E340" i="5"/>
  <c r="V341" i="5"/>
  <c r="E341" i="5"/>
  <c r="V342" i="5"/>
  <c r="E342" i="5"/>
  <c r="V343" i="5"/>
  <c r="E343" i="5"/>
  <c r="V344" i="5"/>
  <c r="E344" i="5"/>
  <c r="V345" i="5"/>
  <c r="E345" i="5"/>
  <c r="V346" i="5"/>
  <c r="E346" i="5"/>
  <c r="V347" i="5"/>
  <c r="E347" i="5"/>
  <c r="V348" i="5"/>
  <c r="E348" i="5"/>
  <c r="X348" i="5" s="1"/>
  <c r="V349" i="5"/>
  <c r="E349" i="5"/>
  <c r="V350" i="5"/>
  <c r="E350" i="5"/>
  <c r="V351" i="5"/>
  <c r="E351" i="5"/>
  <c r="V352" i="5"/>
  <c r="E352" i="5"/>
  <c r="V353" i="5"/>
  <c r="E353" i="5"/>
  <c r="V354" i="5"/>
  <c r="E354" i="5"/>
  <c r="V355" i="5"/>
  <c r="E355" i="5"/>
  <c r="V356" i="5"/>
  <c r="E356" i="5"/>
  <c r="V357" i="5"/>
  <c r="E357" i="5"/>
  <c r="V358" i="5"/>
  <c r="E358" i="5"/>
  <c r="V359" i="5"/>
  <c r="E359" i="5"/>
  <c r="V360" i="5"/>
  <c r="E360" i="5"/>
  <c r="X360" i="5" s="1"/>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X376" i="5" s="1"/>
  <c r="V377" i="5"/>
  <c r="E377" i="5"/>
  <c r="V378" i="5"/>
  <c r="E378" i="5"/>
  <c r="V379" i="5"/>
  <c r="E379" i="5"/>
  <c r="V380" i="5"/>
  <c r="E380" i="5"/>
  <c r="X380" i="5" s="1"/>
  <c r="V381" i="5"/>
  <c r="E381" i="5"/>
  <c r="V382" i="5"/>
  <c r="E382" i="5"/>
  <c r="V383" i="5"/>
  <c r="E383" i="5"/>
  <c r="V384" i="5"/>
  <c r="E384" i="5"/>
  <c r="X384" i="5" s="1"/>
  <c r="V385" i="5"/>
  <c r="E385" i="5"/>
  <c r="V386" i="5"/>
  <c r="E386" i="5"/>
  <c r="V387" i="5"/>
  <c r="E387" i="5"/>
  <c r="V388" i="5"/>
  <c r="E388" i="5"/>
  <c r="X388" i="5" s="1"/>
  <c r="V389" i="5"/>
  <c r="E389" i="5"/>
  <c r="V390" i="5"/>
  <c r="E390" i="5"/>
  <c r="V391" i="5"/>
  <c r="E391" i="5"/>
  <c r="V392" i="5"/>
  <c r="E392" i="5"/>
  <c r="X392" i="5" s="1"/>
  <c r="V393" i="5"/>
  <c r="E393" i="5"/>
  <c r="V394" i="5"/>
  <c r="E394" i="5"/>
  <c r="V395" i="5"/>
  <c r="E395" i="5"/>
  <c r="V396" i="5"/>
  <c r="E396" i="5"/>
  <c r="X396" i="5" s="1"/>
  <c r="V397" i="5"/>
  <c r="E397" i="5"/>
  <c r="V398" i="5"/>
  <c r="E398" i="5"/>
  <c r="V399" i="5"/>
  <c r="E399" i="5"/>
  <c r="V400" i="5"/>
  <c r="E400" i="5"/>
  <c r="X400" i="5" s="1"/>
  <c r="V401" i="5"/>
  <c r="E401" i="5"/>
  <c r="V402" i="5"/>
  <c r="E402" i="5"/>
  <c r="V403" i="5"/>
  <c r="E403" i="5"/>
  <c r="V404" i="5"/>
  <c r="E404" i="5"/>
  <c r="X404" i="5" s="1"/>
  <c r="V405" i="5"/>
  <c r="E405" i="5"/>
  <c r="V406" i="5"/>
  <c r="E406" i="5"/>
  <c r="V407" i="5"/>
  <c r="E407" i="5"/>
  <c r="V408" i="5"/>
  <c r="E408" i="5"/>
  <c r="X408" i="5" s="1"/>
  <c r="V409" i="5"/>
  <c r="E409" i="5"/>
  <c r="V410" i="5"/>
  <c r="E410" i="5"/>
  <c r="V411" i="5"/>
  <c r="E411" i="5"/>
  <c r="V412" i="5"/>
  <c r="E412" i="5"/>
  <c r="X412" i="5" s="1"/>
  <c r="V413" i="5"/>
  <c r="E413" i="5"/>
  <c r="V414" i="5"/>
  <c r="E414" i="5"/>
  <c r="V415" i="5"/>
  <c r="E415" i="5"/>
  <c r="V416" i="5"/>
  <c r="E416" i="5"/>
  <c r="V417" i="5"/>
  <c r="E417" i="5"/>
  <c r="V418" i="5"/>
  <c r="E418" i="5"/>
  <c r="V419" i="5"/>
  <c r="E419" i="5"/>
  <c r="V420" i="5"/>
  <c r="E420" i="5"/>
  <c r="X420" i="5" s="1"/>
  <c r="V421" i="5"/>
  <c r="E421" i="5"/>
  <c r="V422" i="5"/>
  <c r="E422" i="5"/>
  <c r="V423" i="5"/>
  <c r="E423" i="5"/>
  <c r="V424" i="5"/>
  <c r="E424" i="5"/>
  <c r="X424" i="5" s="1"/>
  <c r="V425" i="5"/>
  <c r="E425" i="5"/>
  <c r="V426" i="5"/>
  <c r="E426" i="5"/>
  <c r="V427" i="5"/>
  <c r="E427" i="5"/>
  <c r="V428" i="5"/>
  <c r="E428" i="5"/>
  <c r="X428" i="5" s="1"/>
  <c r="V429" i="5"/>
  <c r="E429" i="5"/>
  <c r="V430" i="5"/>
  <c r="E430" i="5"/>
  <c r="V431" i="5"/>
  <c r="E431" i="5"/>
  <c r="V432" i="5"/>
  <c r="E432" i="5"/>
  <c r="X432" i="5" s="1"/>
  <c r="V433" i="5"/>
  <c r="E433" i="5"/>
  <c r="V434" i="5"/>
  <c r="E434" i="5"/>
  <c r="V435" i="5"/>
  <c r="E435" i="5"/>
  <c r="V436" i="5"/>
  <c r="E436" i="5"/>
  <c r="X436" i="5" s="1"/>
  <c r="V437" i="5"/>
  <c r="E437" i="5"/>
  <c r="V438" i="5"/>
  <c r="E438" i="5"/>
  <c r="V439" i="5"/>
  <c r="E439" i="5"/>
  <c r="V440" i="5"/>
  <c r="E440" i="5"/>
  <c r="X440" i="5" s="1"/>
  <c r="V441" i="5"/>
  <c r="E441" i="5"/>
  <c r="V442" i="5"/>
  <c r="E442" i="5"/>
  <c r="V443" i="5"/>
  <c r="E443" i="5"/>
  <c r="V444" i="5"/>
  <c r="E444" i="5"/>
  <c r="X444" i="5" s="1"/>
  <c r="V445" i="5"/>
  <c r="E445" i="5"/>
  <c r="V446" i="5"/>
  <c r="E446" i="5"/>
  <c r="V447" i="5"/>
  <c r="E447" i="5"/>
  <c r="V448" i="5"/>
  <c r="E448" i="5"/>
  <c r="X448" i="5" s="1"/>
  <c r="V449" i="5"/>
  <c r="E449" i="5"/>
  <c r="V450" i="5"/>
  <c r="E450" i="5"/>
  <c r="V451" i="5"/>
  <c r="E451" i="5"/>
  <c r="V452" i="5"/>
  <c r="E452" i="5"/>
  <c r="X452" i="5" s="1"/>
  <c r="V453" i="5"/>
  <c r="E453" i="5"/>
  <c r="V454" i="5"/>
  <c r="E454" i="5"/>
  <c r="V455" i="5"/>
  <c r="E455" i="5"/>
  <c r="V456" i="5"/>
  <c r="E456" i="5"/>
  <c r="X456" i="5" s="1"/>
  <c r="V457" i="5"/>
  <c r="E457" i="5"/>
  <c r="V458" i="5"/>
  <c r="E458" i="5"/>
  <c r="V459" i="5"/>
  <c r="E459" i="5"/>
  <c r="V460" i="5"/>
  <c r="E460" i="5"/>
  <c r="X460" i="5" s="1"/>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X740" i="5" s="1"/>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X764" i="5" s="1"/>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X780" i="5" s="1"/>
  <c r="V781" i="5"/>
  <c r="E781" i="5"/>
  <c r="V782" i="5"/>
  <c r="E782" i="5"/>
  <c r="V783" i="5"/>
  <c r="E783" i="5"/>
  <c r="V784" i="5"/>
  <c r="E784" i="5"/>
  <c r="X784" i="5" s="1"/>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X812" i="5" s="1"/>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X1156" i="5" s="1"/>
  <c r="V1157" i="5"/>
  <c r="E1157" i="5"/>
  <c r="V1158" i="5"/>
  <c r="E1158" i="5"/>
  <c r="V1159" i="5"/>
  <c r="E1159" i="5"/>
  <c r="V1160" i="5"/>
  <c r="E1160" i="5"/>
  <c r="X1160" i="5" s="1"/>
  <c r="V1161" i="5"/>
  <c r="E1161" i="5"/>
  <c r="V1162" i="5"/>
  <c r="E1162" i="5"/>
  <c r="V1163" i="5"/>
  <c r="E1163" i="5"/>
  <c r="V1164" i="5"/>
  <c r="E1164" i="5"/>
  <c r="X1164" i="5" s="1"/>
  <c r="V1165" i="5"/>
  <c r="E1165" i="5"/>
  <c r="V1166" i="5"/>
  <c r="E1166" i="5"/>
  <c r="V1167" i="5"/>
  <c r="E1167" i="5"/>
  <c r="V1168" i="5"/>
  <c r="E1168" i="5"/>
  <c r="V1169" i="5"/>
  <c r="E1169" i="5"/>
  <c r="V1170" i="5"/>
  <c r="E1170" i="5"/>
  <c r="V1171" i="5"/>
  <c r="E1171" i="5"/>
  <c r="V1172" i="5"/>
  <c r="E1172" i="5"/>
  <c r="X1172" i="5" s="1"/>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X1184" i="5" s="1"/>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X1200" i="5" s="1"/>
  <c r="V1201" i="5"/>
  <c r="E1201" i="5"/>
  <c r="V1202" i="5"/>
  <c r="E1202" i="5"/>
  <c r="V1203" i="5"/>
  <c r="E1203" i="5"/>
  <c r="V1204" i="5"/>
  <c r="E1204" i="5"/>
  <c r="X1204" i="5" s="1"/>
  <c r="V1205" i="5"/>
  <c r="E1205" i="5"/>
  <c r="V1206" i="5"/>
  <c r="E1206" i="5"/>
  <c r="V1207" i="5"/>
  <c r="E1207" i="5"/>
  <c r="V1208" i="5"/>
  <c r="E1208" i="5"/>
  <c r="X1208" i="5" s="1"/>
  <c r="V1209" i="5"/>
  <c r="E1209" i="5"/>
  <c r="V1210" i="5"/>
  <c r="E1210" i="5"/>
  <c r="V1211" i="5"/>
  <c r="E1211" i="5"/>
  <c r="V1212" i="5"/>
  <c r="E1212" i="5"/>
  <c r="X1212" i="5" s="1"/>
  <c r="V1213" i="5"/>
  <c r="E1213" i="5"/>
  <c r="V1214" i="5"/>
  <c r="E1214" i="5"/>
  <c r="V1215" i="5"/>
  <c r="E1215" i="5"/>
  <c r="V1216" i="5"/>
  <c r="E1216" i="5"/>
  <c r="V1217" i="5"/>
  <c r="E1217" i="5"/>
  <c r="V1218" i="5"/>
  <c r="E1218" i="5"/>
  <c r="V1219" i="5"/>
  <c r="E1219" i="5"/>
  <c r="V1220" i="5"/>
  <c r="E1220" i="5"/>
  <c r="X1220" i="5" s="1"/>
  <c r="V1221" i="5"/>
  <c r="E1221" i="5"/>
  <c r="V1222" i="5"/>
  <c r="E1222" i="5"/>
  <c r="V1223" i="5"/>
  <c r="E1223" i="5"/>
  <c r="V1224" i="5"/>
  <c r="E1224" i="5"/>
  <c r="X1224" i="5" s="1"/>
  <c r="V1225" i="5"/>
  <c r="E1225" i="5"/>
  <c r="V1226" i="5"/>
  <c r="E1226" i="5"/>
  <c r="V1227" i="5"/>
  <c r="E1227" i="5"/>
  <c r="V1228" i="5"/>
  <c r="E1228" i="5"/>
  <c r="X1228" i="5" s="1"/>
  <c r="V1229" i="5"/>
  <c r="E1229" i="5"/>
  <c r="V1230" i="5"/>
  <c r="E1230" i="5"/>
  <c r="V1231" i="5"/>
  <c r="E1231" i="5"/>
  <c r="V1232" i="5"/>
  <c r="E1232" i="5"/>
  <c r="X1232" i="5" s="1"/>
  <c r="V1233" i="5"/>
  <c r="E1233" i="5"/>
  <c r="V1234" i="5"/>
  <c r="E1234" i="5"/>
  <c r="V1235" i="5"/>
  <c r="E1235" i="5"/>
  <c r="V1236" i="5"/>
  <c r="E1236" i="5"/>
  <c r="X1236" i="5" s="1"/>
  <c r="V1237" i="5"/>
  <c r="E1237" i="5"/>
  <c r="V1238" i="5"/>
  <c r="E1238" i="5"/>
  <c r="V1239" i="5"/>
  <c r="E1239" i="5"/>
  <c r="V1240" i="5"/>
  <c r="E1240" i="5"/>
  <c r="X1240" i="5" s="1"/>
  <c r="V1241" i="5"/>
  <c r="E1241" i="5"/>
  <c r="V1242" i="5"/>
  <c r="E1242" i="5"/>
  <c r="V1243" i="5"/>
  <c r="E1243" i="5"/>
  <c r="V1244" i="5"/>
  <c r="E1244" i="5"/>
  <c r="X1244" i="5" s="1"/>
  <c r="V1245" i="5"/>
  <c r="E1245" i="5"/>
  <c r="V1246" i="5"/>
  <c r="E1246" i="5"/>
  <c r="V1247" i="5"/>
  <c r="E1247" i="5"/>
  <c r="V1248" i="5"/>
  <c r="E1248" i="5"/>
  <c r="X1248" i="5" s="1"/>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X1448" i="5" s="1"/>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X1464" i="5" s="1"/>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X1496" i="5" s="1"/>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X1624" i="5" s="1"/>
  <c r="V1625" i="5"/>
  <c r="E1625" i="5"/>
  <c r="V1626" i="5"/>
  <c r="E1626" i="5"/>
  <c r="V1627" i="5"/>
  <c r="E1627" i="5"/>
  <c r="V1628" i="5"/>
  <c r="E1628" i="5"/>
  <c r="X1628" i="5" s="1"/>
  <c r="V1629" i="5"/>
  <c r="E1629" i="5"/>
  <c r="V1630" i="5"/>
  <c r="E1630" i="5"/>
  <c r="V1631" i="5"/>
  <c r="E1631" i="5"/>
  <c r="V1632" i="5"/>
  <c r="E1632" i="5"/>
  <c r="V1633" i="5"/>
  <c r="E1633" i="5"/>
  <c r="V1634" i="5"/>
  <c r="E1634" i="5"/>
  <c r="V1635" i="5"/>
  <c r="E1635" i="5"/>
  <c r="V1636" i="5"/>
  <c r="E1636" i="5"/>
  <c r="X1636" i="5" s="1"/>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X1648" i="5" s="1"/>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X1660" i="5" s="1"/>
  <c r="V1661" i="5"/>
  <c r="E1661" i="5"/>
  <c r="V1662" i="5"/>
  <c r="E1662" i="5"/>
  <c r="V1663" i="5"/>
  <c r="E1663" i="5"/>
  <c r="V1664" i="5"/>
  <c r="E1664" i="5"/>
  <c r="X1664" i="5" s="1"/>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X1676" i="5" s="1"/>
  <c r="V1677" i="5"/>
  <c r="E1677" i="5"/>
  <c r="V1678" i="5"/>
  <c r="E1678" i="5"/>
  <c r="V1679" i="5"/>
  <c r="E1679" i="5"/>
  <c r="V1680" i="5"/>
  <c r="E1680" i="5"/>
  <c r="X1680" i="5" s="1"/>
  <c r="V1681" i="5"/>
  <c r="E1681" i="5"/>
  <c r="V1682" i="5"/>
  <c r="E1682" i="5"/>
  <c r="V1683" i="5"/>
  <c r="E1683" i="5"/>
  <c r="V1684" i="5"/>
  <c r="E1684" i="5"/>
  <c r="X1684" i="5" s="1"/>
  <c r="V1685" i="5"/>
  <c r="E1685" i="5"/>
  <c r="V1686" i="5"/>
  <c r="E1686" i="5"/>
  <c r="V1687" i="5"/>
  <c r="E1687" i="5"/>
  <c r="V1688" i="5"/>
  <c r="E1688" i="5"/>
  <c r="X1688" i="5" s="1"/>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X1704" i="5" s="1"/>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X1728" i="5" s="1"/>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X1752" i="5" s="1"/>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X1812" i="5" s="1"/>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X1872" i="5" s="1"/>
  <c r="V1873" i="5"/>
  <c r="E1873" i="5"/>
  <c r="V1874" i="5"/>
  <c r="E1874" i="5"/>
  <c r="V1875" i="5"/>
  <c r="E1875" i="5"/>
  <c r="V1876" i="5"/>
  <c r="E1876" i="5"/>
  <c r="X1876" i="5" s="1"/>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X1892" i="5" s="1"/>
  <c r="V1893" i="5"/>
  <c r="E1893" i="5"/>
  <c r="V1894" i="5"/>
  <c r="E1894" i="5"/>
  <c r="V1895" i="5"/>
  <c r="E1895" i="5"/>
  <c r="V1896" i="5"/>
  <c r="E1896" i="5"/>
  <c r="V1897" i="5"/>
  <c r="E1897" i="5"/>
  <c r="V1898" i="5"/>
  <c r="E1898" i="5"/>
  <c r="V1899" i="5"/>
  <c r="E1899" i="5"/>
  <c r="V1900" i="5"/>
  <c r="E1900" i="5"/>
  <c r="X1900" i="5" s="1"/>
  <c r="V1901" i="5"/>
  <c r="E1901" i="5"/>
  <c r="V1902" i="5"/>
  <c r="E1902" i="5"/>
  <c r="V1903" i="5"/>
  <c r="E1903" i="5"/>
  <c r="V1904" i="5"/>
  <c r="E1904" i="5"/>
  <c r="V1905" i="5"/>
  <c r="E1905" i="5"/>
  <c r="V1906" i="5"/>
  <c r="E1906" i="5"/>
  <c r="V1907" i="5"/>
  <c r="E1907" i="5"/>
  <c r="V1908" i="5"/>
  <c r="E1908" i="5"/>
  <c r="X1908" i="5" s="1"/>
  <c r="V1909" i="5"/>
  <c r="E1909" i="5"/>
  <c r="V1910" i="5"/>
  <c r="E1910" i="5"/>
  <c r="V1911" i="5"/>
  <c r="E1911" i="5"/>
  <c r="V1912" i="5"/>
  <c r="E1912" i="5"/>
  <c r="V1913" i="5"/>
  <c r="E1913" i="5"/>
  <c r="V1914" i="5"/>
  <c r="E1914" i="5"/>
  <c r="V1915" i="5"/>
  <c r="E1915" i="5"/>
  <c r="V1916" i="5"/>
  <c r="E1916" i="5"/>
  <c r="X1916" i="5" s="1"/>
  <c r="V1917" i="5"/>
  <c r="E1917" i="5"/>
  <c r="V1918" i="5"/>
  <c r="E1918" i="5"/>
  <c r="V1919" i="5"/>
  <c r="E1919" i="5"/>
  <c r="V1920" i="5"/>
  <c r="E1920" i="5"/>
  <c r="X1920" i="5" s="1"/>
  <c r="V1921" i="5"/>
  <c r="E1921" i="5"/>
  <c r="V1922" i="5"/>
  <c r="E1922" i="5"/>
  <c r="V1923" i="5"/>
  <c r="E1923" i="5"/>
  <c r="V1924" i="5"/>
  <c r="E1924" i="5"/>
  <c r="X1924" i="5" s="1"/>
  <c r="V1925" i="5"/>
  <c r="E1925" i="5"/>
  <c r="V1926" i="5"/>
  <c r="E1926" i="5"/>
  <c r="V1927" i="5"/>
  <c r="E1927" i="5"/>
  <c r="V1928" i="5"/>
  <c r="E1928" i="5"/>
  <c r="X1928" i="5" s="1"/>
  <c r="V1929" i="5"/>
  <c r="E1929" i="5"/>
  <c r="V1930" i="5"/>
  <c r="E1930" i="5"/>
  <c r="V1931" i="5"/>
  <c r="E1931" i="5"/>
  <c r="V1932" i="5"/>
  <c r="E1932" i="5"/>
  <c r="X1932" i="5" s="1"/>
  <c r="V1933" i="5"/>
  <c r="E1933" i="5"/>
  <c r="V1934" i="5"/>
  <c r="E1934" i="5"/>
  <c r="V1935" i="5"/>
  <c r="E1935" i="5"/>
  <c r="V1936" i="5"/>
  <c r="E1936" i="5"/>
  <c r="X1936" i="5" s="1"/>
  <c r="V1937" i="5"/>
  <c r="E1937" i="5"/>
  <c r="V1938" i="5"/>
  <c r="E1938" i="5"/>
  <c r="V1939" i="5"/>
  <c r="E1939" i="5"/>
  <c r="V1940" i="5"/>
  <c r="E1940" i="5"/>
  <c r="V1941" i="5"/>
  <c r="E1941" i="5"/>
  <c r="V1942" i="5"/>
  <c r="E1942" i="5"/>
  <c r="V1943" i="5"/>
  <c r="E1943" i="5"/>
  <c r="V1944" i="5"/>
  <c r="E1944" i="5"/>
  <c r="X1944" i="5" s="1"/>
  <c r="V1945" i="5"/>
  <c r="E1945" i="5"/>
  <c r="V1946" i="5"/>
  <c r="E1946" i="5"/>
  <c r="V1947" i="5"/>
  <c r="E1947" i="5"/>
  <c r="V1948" i="5"/>
  <c r="E1948" i="5"/>
  <c r="X1948" i="5" s="1"/>
  <c r="V1949" i="5"/>
  <c r="E1949" i="5"/>
  <c r="V1950" i="5"/>
  <c r="E1950" i="5"/>
  <c r="V1951" i="5"/>
  <c r="E1951" i="5"/>
  <c r="V1952" i="5"/>
  <c r="E1952" i="5"/>
  <c r="X1952" i="5" s="1"/>
  <c r="V1953" i="5"/>
  <c r="E1953" i="5"/>
  <c r="V1954" i="5"/>
  <c r="E1954" i="5"/>
  <c r="V1955" i="5"/>
  <c r="E1955" i="5"/>
  <c r="V1956" i="5"/>
  <c r="E1956" i="5"/>
  <c r="V1957" i="5"/>
  <c r="E1957" i="5"/>
  <c r="V1958" i="5"/>
  <c r="E1958" i="5"/>
  <c r="V1959" i="5"/>
  <c r="E1959" i="5"/>
  <c r="V1960" i="5"/>
  <c r="E1960" i="5"/>
  <c r="X1960" i="5" s="1"/>
  <c r="V1961" i="5"/>
  <c r="E1961" i="5"/>
  <c r="V1962" i="5"/>
  <c r="E1962" i="5"/>
  <c r="V1963" i="5"/>
  <c r="E1963" i="5"/>
  <c r="V1964" i="5"/>
  <c r="E1964" i="5"/>
  <c r="X1964" i="5" s="1"/>
  <c r="V1965" i="5"/>
  <c r="E1965" i="5"/>
  <c r="V1966" i="5"/>
  <c r="E1966" i="5"/>
  <c r="V1967" i="5"/>
  <c r="E1967" i="5"/>
  <c r="V1968" i="5"/>
  <c r="E1968" i="5"/>
  <c r="X1968" i="5" s="1"/>
  <c r="V1969" i="5"/>
  <c r="E1969" i="5"/>
  <c r="V1970" i="5"/>
  <c r="E1970" i="5"/>
  <c r="V1971" i="5"/>
  <c r="E1971" i="5"/>
  <c r="V1972" i="5"/>
  <c r="E1972" i="5"/>
  <c r="X1972" i="5" s="1"/>
  <c r="V1973" i="5"/>
  <c r="E1973" i="5"/>
  <c r="V1974" i="5"/>
  <c r="E1974" i="5"/>
  <c r="V1975" i="5"/>
  <c r="E1975" i="5"/>
  <c r="V1976" i="5"/>
  <c r="E1976" i="5"/>
  <c r="X1976" i="5" s="1"/>
  <c r="V1977" i="5"/>
  <c r="E1977" i="5"/>
  <c r="V1978" i="5"/>
  <c r="E1978" i="5"/>
  <c r="V1979" i="5"/>
  <c r="E1979" i="5"/>
  <c r="V1980" i="5"/>
  <c r="E1980" i="5"/>
  <c r="X1980" i="5" s="1"/>
  <c r="V1981" i="5"/>
  <c r="E1981" i="5"/>
  <c r="V1982" i="5"/>
  <c r="E1982" i="5"/>
  <c r="V1983" i="5"/>
  <c r="E1983" i="5"/>
  <c r="V1984" i="5"/>
  <c r="E1984" i="5"/>
  <c r="X1984" i="5" s="1"/>
  <c r="V1985" i="5"/>
  <c r="E1985" i="5"/>
  <c r="V1986" i="5"/>
  <c r="E1986" i="5"/>
  <c r="V1987" i="5"/>
  <c r="E1987" i="5"/>
  <c r="V1988" i="5"/>
  <c r="E1988" i="5"/>
  <c r="X1988" i="5" s="1"/>
  <c r="V1989" i="5"/>
  <c r="E1989" i="5"/>
  <c r="V1990" i="5"/>
  <c r="E1990" i="5"/>
  <c r="V1991" i="5"/>
  <c r="E1991" i="5"/>
  <c r="V1992" i="5"/>
  <c r="E1992" i="5"/>
  <c r="X1992" i="5" s="1"/>
  <c r="V1993" i="5"/>
  <c r="E1993" i="5"/>
  <c r="V1994" i="5"/>
  <c r="E1994" i="5"/>
  <c r="V1995" i="5"/>
  <c r="E1995" i="5"/>
  <c r="V1996" i="5"/>
  <c r="E1996" i="5"/>
  <c r="X1996" i="5" s="1"/>
  <c r="V1997" i="5"/>
  <c r="E1997" i="5"/>
  <c r="V1998" i="5"/>
  <c r="E1998" i="5"/>
  <c r="V1999" i="5"/>
  <c r="E1999" i="5"/>
  <c r="V2000" i="5"/>
  <c r="E2000" i="5"/>
  <c r="X2000" i="5" s="1"/>
  <c r="V2001" i="5"/>
  <c r="E2001" i="5"/>
  <c r="V2002" i="5"/>
  <c r="E2002" i="5"/>
  <c r="V2003" i="5"/>
  <c r="E2003" i="5"/>
  <c r="V2004" i="5"/>
  <c r="E2004" i="5"/>
  <c r="X2004" i="5" s="1"/>
  <c r="V2005" i="5"/>
  <c r="E2005" i="5"/>
  <c r="V2006" i="5"/>
  <c r="E2006" i="5"/>
  <c r="V2007" i="5"/>
  <c r="E2007" i="5"/>
  <c r="V2008" i="5"/>
  <c r="E2008" i="5"/>
  <c r="X2008" i="5" s="1"/>
  <c r="V2009" i="5"/>
  <c r="E2009" i="5"/>
  <c r="V2010" i="5"/>
  <c r="E2010" i="5"/>
  <c r="V2011" i="5"/>
  <c r="E2011" i="5"/>
  <c r="V2012" i="5"/>
  <c r="E2012" i="5"/>
  <c r="X2012" i="5" s="1"/>
  <c r="V2013" i="5"/>
  <c r="E2013" i="5"/>
  <c r="V2014" i="5"/>
  <c r="E2014" i="5"/>
  <c r="V2015" i="5"/>
  <c r="E2015" i="5"/>
  <c r="V2016" i="5"/>
  <c r="E2016" i="5"/>
  <c r="X2016" i="5" s="1"/>
  <c r="V2017" i="5"/>
  <c r="E2017" i="5"/>
  <c r="V2018" i="5"/>
  <c r="E2018" i="5"/>
  <c r="V2019" i="5"/>
  <c r="E2019" i="5"/>
  <c r="V2020" i="5"/>
  <c r="E2020" i="5"/>
  <c r="X2020" i="5" s="1"/>
  <c r="V2021" i="5"/>
  <c r="E2021" i="5"/>
  <c r="V2022" i="5"/>
  <c r="E2022" i="5"/>
  <c r="V2023" i="5"/>
  <c r="E2023" i="5"/>
  <c r="V2024" i="5"/>
  <c r="E2024" i="5"/>
  <c r="X2024" i="5" s="1"/>
  <c r="V2025" i="5"/>
  <c r="E2025" i="5"/>
  <c r="V2026" i="5"/>
  <c r="E2026" i="5"/>
  <c r="V2027" i="5"/>
  <c r="E2027" i="5"/>
  <c r="V2028" i="5"/>
  <c r="E2028" i="5"/>
  <c r="V2029" i="5"/>
  <c r="E2029" i="5"/>
  <c r="V2030" i="5"/>
  <c r="E2030" i="5"/>
  <c r="V2031" i="5"/>
  <c r="E2031" i="5"/>
  <c r="V2032" i="5"/>
  <c r="E2032" i="5"/>
  <c r="X2032" i="5" s="1"/>
  <c r="V2033" i="5"/>
  <c r="E2033" i="5"/>
  <c r="V2034" i="5"/>
  <c r="E2034" i="5"/>
  <c r="V2035" i="5"/>
  <c r="E2035" i="5"/>
  <c r="V2036" i="5"/>
  <c r="E2036" i="5"/>
  <c r="V2037" i="5"/>
  <c r="E2037" i="5"/>
  <c r="V2038" i="5"/>
  <c r="E2038" i="5"/>
  <c r="V2039" i="5"/>
  <c r="E2039" i="5"/>
  <c r="V2040" i="5"/>
  <c r="E2040" i="5"/>
  <c r="X2040" i="5" s="1"/>
  <c r="V2041" i="5"/>
  <c r="E2041" i="5"/>
  <c r="V2042" i="5"/>
  <c r="E2042" i="5"/>
  <c r="V2043" i="5"/>
  <c r="E2043" i="5"/>
  <c r="V2044" i="5"/>
  <c r="E2044" i="5"/>
  <c r="X2044" i="5" s="1"/>
  <c r="V2045" i="5"/>
  <c r="E2045" i="5"/>
  <c r="V2046" i="5"/>
  <c r="E2046" i="5"/>
  <c r="V2047" i="5"/>
  <c r="E2047" i="5"/>
  <c r="V2048" i="5"/>
  <c r="E2048" i="5"/>
  <c r="V2049" i="5"/>
  <c r="E2049" i="5"/>
  <c r="V2050" i="5"/>
  <c r="E2050" i="5"/>
  <c r="V2051" i="5"/>
  <c r="E2051" i="5"/>
  <c r="V2052" i="5"/>
  <c r="E2052" i="5"/>
  <c r="X2052" i="5" s="1"/>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X2072" i="5" s="1"/>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X2116" i="5" s="1"/>
  <c r="V2117" i="5"/>
  <c r="E2117" i="5"/>
  <c r="V2118" i="5"/>
  <c r="E2118" i="5"/>
  <c r="V2119" i="5"/>
  <c r="E2119" i="5"/>
  <c r="V2120" i="5"/>
  <c r="E2120" i="5"/>
  <c r="V2121" i="5"/>
  <c r="E2121" i="5"/>
  <c r="V2122" i="5"/>
  <c r="E2122" i="5"/>
  <c r="V2123" i="5"/>
  <c r="E2123" i="5"/>
  <c r="V2124" i="5"/>
  <c r="E2124" i="5"/>
  <c r="X2124" i="5" s="1"/>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X2160" i="5" s="1"/>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X2176" i="5" s="1"/>
  <c r="V2177" i="5"/>
  <c r="E2177" i="5"/>
  <c r="V2178" i="5"/>
  <c r="E2178" i="5"/>
  <c r="V2179" i="5"/>
  <c r="E2179" i="5"/>
  <c r="V2180" i="5"/>
  <c r="E2180" i="5"/>
  <c r="V2181" i="5"/>
  <c r="E2181" i="5"/>
  <c r="V2182" i="5"/>
  <c r="E2182" i="5"/>
  <c r="V2183" i="5"/>
  <c r="E2183" i="5"/>
  <c r="V2184" i="5"/>
  <c r="E2184" i="5"/>
  <c r="X2184" i="5" s="1"/>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X2200" i="5" s="1"/>
  <c r="V2201" i="5"/>
  <c r="E2201" i="5"/>
  <c r="V2202" i="5"/>
  <c r="E2202" i="5"/>
  <c r="V2203" i="5"/>
  <c r="E2203" i="5"/>
  <c r="V2204" i="5"/>
  <c r="E2204" i="5"/>
  <c r="V2205" i="5"/>
  <c r="E2205" i="5"/>
  <c r="V2206" i="5"/>
  <c r="E2206" i="5"/>
  <c r="V2207" i="5"/>
  <c r="E2207" i="5"/>
  <c r="V2208" i="5"/>
  <c r="E2208" i="5"/>
  <c r="X2208" i="5" s="1"/>
  <c r="V2209" i="5"/>
  <c r="E2209" i="5"/>
  <c r="V2210" i="5"/>
  <c r="E2210" i="5"/>
  <c r="V2211" i="5"/>
  <c r="E2211" i="5"/>
  <c r="V2212" i="5"/>
  <c r="E2212" i="5"/>
  <c r="V2213" i="5"/>
  <c r="E2213" i="5"/>
  <c r="V2214" i="5"/>
  <c r="E2214" i="5"/>
  <c r="V2215" i="5"/>
  <c r="E2215" i="5"/>
  <c r="V2216" i="5"/>
  <c r="E2216" i="5"/>
  <c r="X2216" i="5" s="1"/>
  <c r="V2217" i="5"/>
  <c r="E2217" i="5"/>
  <c r="V2218" i="5"/>
  <c r="E2218" i="5"/>
  <c r="V2219" i="5"/>
  <c r="E2219" i="5"/>
  <c r="V2220" i="5"/>
  <c r="E2220" i="5"/>
  <c r="X2220" i="5" s="1"/>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X2240" i="5" s="1"/>
  <c r="V2241" i="5"/>
  <c r="E2241" i="5"/>
  <c r="V2242" i="5"/>
  <c r="E2242" i="5"/>
  <c r="V2243" i="5"/>
  <c r="E2243" i="5"/>
  <c r="V2244" i="5"/>
  <c r="E2244" i="5"/>
  <c r="X2244" i="5" s="1"/>
  <c r="V2245" i="5"/>
  <c r="E2245" i="5"/>
  <c r="V2246" i="5"/>
  <c r="E2246" i="5"/>
  <c r="V2247" i="5"/>
  <c r="E2247" i="5"/>
  <c r="V2248" i="5"/>
  <c r="E2248" i="5"/>
  <c r="X2248" i="5" s="1"/>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X2260" i="5" s="1"/>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X2272" i="5" s="1"/>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X2304" i="5" s="1"/>
  <c r="V2305" i="5"/>
  <c r="E2305" i="5"/>
  <c r="V2306" i="5"/>
  <c r="E2306" i="5"/>
  <c r="V2307" i="5"/>
  <c r="E2307" i="5"/>
  <c r="V2308" i="5"/>
  <c r="E2308" i="5"/>
  <c r="X2308" i="5" s="1"/>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X2332" i="5" s="1"/>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X2344" i="5" s="1"/>
  <c r="V2345" i="5"/>
  <c r="E2345" i="5"/>
  <c r="V2346" i="5"/>
  <c r="E2346" i="5"/>
  <c r="V2347" i="5"/>
  <c r="E2347" i="5"/>
  <c r="V2348" i="5"/>
  <c r="E2348" i="5"/>
  <c r="V2349" i="5"/>
  <c r="E2349" i="5"/>
  <c r="V2350" i="5"/>
  <c r="E2350" i="5"/>
  <c r="V2351" i="5"/>
  <c r="E2351" i="5"/>
  <c r="V2352" i="5"/>
  <c r="E2352" i="5"/>
  <c r="X2352" i="5" s="1"/>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X2364" i="5" s="1"/>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X2384" i="5" s="1"/>
  <c r="V2385" i="5"/>
  <c r="E2385" i="5"/>
  <c r="V2386" i="5"/>
  <c r="E2386" i="5"/>
  <c r="V2387" i="5"/>
  <c r="E2387" i="5"/>
  <c r="V2388" i="5"/>
  <c r="E2388" i="5"/>
  <c r="X2388" i="5" s="1"/>
  <c r="V2389" i="5"/>
  <c r="E2389" i="5"/>
  <c r="V2390" i="5"/>
  <c r="E2390" i="5"/>
  <c r="V2391" i="5"/>
  <c r="E2391" i="5"/>
  <c r="V2392" i="5"/>
  <c r="E2392" i="5"/>
  <c r="X2392" i="5" s="1"/>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X2452" i="5" s="1"/>
  <c r="V2453" i="5"/>
  <c r="E2453" i="5"/>
  <c r="V2454" i="5"/>
  <c r="E2454" i="5"/>
  <c r="V2455" i="5"/>
  <c r="E2455" i="5"/>
  <c r="V2456" i="5"/>
  <c r="E2456" i="5"/>
  <c r="X2456" i="5" s="1"/>
  <c r="V2457" i="5"/>
  <c r="E2457" i="5"/>
  <c r="V2458" i="5"/>
  <c r="E2458" i="5"/>
  <c r="V2459" i="5"/>
  <c r="E2459" i="5"/>
  <c r="V2460" i="5"/>
  <c r="E2460" i="5"/>
  <c r="X2460" i="5" s="1"/>
  <c r="V2461" i="5"/>
  <c r="E2461" i="5"/>
  <c r="V2462" i="5"/>
  <c r="E2462" i="5"/>
  <c r="V2463" i="5"/>
  <c r="E2463" i="5"/>
  <c r="V2464" i="5"/>
  <c r="E2464" i="5"/>
  <c r="V2465" i="5"/>
  <c r="E2465" i="5"/>
  <c r="V2466" i="5"/>
  <c r="E2466" i="5"/>
  <c r="V2467" i="5"/>
  <c r="E2467" i="5"/>
  <c r="V2468" i="5"/>
  <c r="E2468" i="5"/>
  <c r="X2468" i="5" s="1"/>
  <c r="V2469" i="5"/>
  <c r="E2469" i="5"/>
  <c r="V2470" i="5"/>
  <c r="E2470" i="5"/>
  <c r="V2471" i="5"/>
  <c r="E2471" i="5"/>
  <c r="V2472" i="5"/>
  <c r="E2472" i="5"/>
  <c r="V2473" i="5"/>
  <c r="E2473" i="5"/>
  <c r="V2474" i="5"/>
  <c r="E2474" i="5"/>
  <c r="V2475" i="5"/>
  <c r="E2475" i="5"/>
  <c r="V2476" i="5"/>
  <c r="E2476" i="5"/>
  <c r="X2476" i="5" s="1"/>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45"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X270" i="5"/>
  <c r="R262" i="5"/>
  <c r="X256" i="5"/>
  <c r="R254" i="5"/>
  <c r="R252" i="5"/>
  <c r="R232" i="5"/>
  <c r="H230" i="5"/>
  <c r="H221" i="5"/>
  <c r="F220" i="5"/>
  <c r="R218" i="5"/>
  <c r="H217" i="5"/>
  <c r="H213"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4" i="5"/>
  <c r="R39"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73"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H1752" i="5"/>
  <c r="H74"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AB254" i="5"/>
  <c r="AB1164" i="5"/>
  <c r="AB1248" i="5"/>
  <c r="AB1272" i="5"/>
  <c r="AB1279" i="5"/>
  <c r="AB1316" i="5"/>
  <c r="AB1331" i="5"/>
  <c r="F1386" i="5"/>
  <c r="H1418" i="5"/>
  <c r="R1487" i="5"/>
  <c r="I1592" i="5"/>
  <c r="AB1914" i="5"/>
  <c r="F2071" i="5"/>
  <c r="AB2124" i="5"/>
  <c r="AB2272" i="5"/>
  <c r="H1249" i="5"/>
  <c r="H1442" i="5"/>
  <c r="X23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H62" i="5"/>
  <c r="I62" i="5"/>
  <c r="I392" i="5"/>
  <c r="J392" i="5"/>
  <c r="F392" i="5"/>
  <c r="R629" i="5"/>
  <c r="X611" i="5"/>
  <c r="R611" i="5"/>
  <c r="F611" i="5"/>
  <c r="H1164" i="5"/>
  <c r="F1164" i="5"/>
  <c r="F538" i="5"/>
  <c r="I538" i="5"/>
  <c r="J781" i="5"/>
  <c r="X781" i="5"/>
  <c r="R375" i="5"/>
  <c r="F375" i="5"/>
  <c r="R300" i="5"/>
  <c r="F300" i="5"/>
  <c r="F593" i="5"/>
  <c r="S1304" i="5"/>
  <c r="AB1742" i="5"/>
  <c r="S1742" i="5"/>
  <c r="AB1801" i="5"/>
  <c r="F1908" i="5"/>
  <c r="R1908" i="5"/>
  <c r="H1908" i="5"/>
  <c r="R2457" i="5"/>
  <c r="I2457"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I73" i="5"/>
  <c r="X169" i="5"/>
  <c r="AB217" i="5"/>
  <c r="AB234" i="5"/>
  <c r="J301" i="5"/>
  <c r="AB367" i="5"/>
  <c r="AB399" i="5"/>
  <c r="AB441" i="5"/>
  <c r="X490"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X58"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R96" i="5"/>
  <c r="X96" i="5"/>
  <c r="H78" i="5"/>
  <c r="F78" i="5"/>
  <c r="X78" i="5"/>
  <c r="I78" i="5"/>
  <c r="H126" i="5"/>
  <c r="R126" i="5"/>
  <c r="J126" i="5"/>
  <c r="I126" i="5"/>
  <c r="X126" i="5"/>
  <c r="AB894" i="5"/>
  <c r="S894" i="5"/>
  <c r="AB1862" i="5"/>
  <c r="S1862" i="5"/>
  <c r="R53" i="5"/>
  <c r="R73" i="5"/>
  <c r="I89" i="5"/>
  <c r="H122" i="5"/>
  <c r="J122" i="5"/>
  <c r="I122" i="5"/>
  <c r="R188" i="5"/>
  <c r="AB209" i="5"/>
  <c r="R224" i="5"/>
  <c r="F224" i="5"/>
  <c r="F308" i="5"/>
  <c r="F356" i="5"/>
  <c r="R462" i="5"/>
  <c r="F585" i="5"/>
  <c r="I713" i="5"/>
  <c r="J713" i="5"/>
  <c r="S737" i="5"/>
  <c r="R93" i="5"/>
  <c r="H93" i="5"/>
  <c r="AB169" i="5"/>
  <c r="X451" i="5"/>
  <c r="H451" i="5"/>
  <c r="F451" i="5"/>
  <c r="S1496" i="5"/>
  <c r="I58" i="5"/>
  <c r="X62" i="5"/>
  <c r="I125" i="5"/>
  <c r="H125" i="5"/>
  <c r="H146" i="5"/>
  <c r="I146" i="5"/>
  <c r="F146" i="5"/>
  <c r="R236" i="5"/>
  <c r="F236" i="5"/>
  <c r="J261" i="5"/>
  <c r="AB261" i="5"/>
  <c r="AB297" i="5"/>
  <c r="F450" i="5"/>
  <c r="R452" i="5"/>
  <c r="J452" i="5"/>
  <c r="H452" i="5"/>
  <c r="F452" i="5"/>
  <c r="H106" i="5"/>
  <c r="I106" i="5"/>
  <c r="X106" i="5"/>
  <c r="R124" i="5"/>
  <c r="AB1446" i="5"/>
  <c r="S1446" i="5"/>
  <c r="J58" i="5"/>
  <c r="F62" i="5"/>
  <c r="I69" i="5"/>
  <c r="H86" i="5"/>
  <c r="R89" i="5"/>
  <c r="AB113" i="5"/>
  <c r="R122" i="5"/>
  <c r="H166" i="5"/>
  <c r="R166" i="5"/>
  <c r="H186" i="5"/>
  <c r="X186" i="5"/>
  <c r="R186" i="5"/>
  <c r="I186" i="5"/>
  <c r="I274" i="5"/>
  <c r="F274" i="5"/>
  <c r="I360" i="5"/>
  <c r="J360" i="5"/>
  <c r="H360" i="5"/>
  <c r="F360" i="5"/>
  <c r="I478" i="5"/>
  <c r="H478" i="5"/>
  <c r="X478" i="5"/>
  <c r="F573"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AB1879" i="5"/>
  <c r="S1902" i="5"/>
  <c r="X191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R72" i="5"/>
  <c r="I72" i="5"/>
  <c r="F108" i="5"/>
  <c r="R108" i="5"/>
  <c r="R132" i="5"/>
  <c r="F132" i="5"/>
  <c r="F168" i="5"/>
  <c r="R168" i="5"/>
  <c r="H194" i="5"/>
  <c r="F194" i="5"/>
  <c r="X194" i="5"/>
  <c r="R194" i="5"/>
  <c r="I194" i="5"/>
  <c r="J194" i="5"/>
  <c r="H66" i="5"/>
  <c r="R66" i="5"/>
  <c r="J66" i="5"/>
  <c r="X66" i="5"/>
  <c r="I66" i="5"/>
  <c r="F66" i="5"/>
  <c r="H138" i="5"/>
  <c r="R138" i="5"/>
  <c r="J138" i="5"/>
  <c r="I138" i="5"/>
  <c r="X138" i="5"/>
  <c r="F138" i="5"/>
  <c r="F192" i="5"/>
  <c r="H226" i="5"/>
  <c r="X226" i="5"/>
  <c r="R226" i="5"/>
  <c r="F226" i="5"/>
  <c r="J226" i="5"/>
  <c r="I226" i="5"/>
  <c r="H142" i="5"/>
  <c r="R142" i="5"/>
  <c r="J142" i="5"/>
  <c r="F142" i="5"/>
  <c r="I142" i="5"/>
  <c r="X142" i="5"/>
  <c r="F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H98" i="5"/>
  <c r="R98" i="5"/>
  <c r="J98" i="5"/>
  <c r="X98" i="5"/>
  <c r="I98" i="5"/>
  <c r="F98" i="5"/>
  <c r="H134" i="5"/>
  <c r="F134" i="5"/>
  <c r="R134" i="5"/>
  <c r="J134" i="5"/>
  <c r="I134" i="5"/>
  <c r="X134" i="5"/>
  <c r="H158" i="5"/>
  <c r="X158" i="5"/>
  <c r="R158" i="5"/>
  <c r="J158" i="5"/>
  <c r="I158" i="5"/>
  <c r="F158" i="5"/>
  <c r="I372" i="5"/>
  <c r="R372" i="5"/>
  <c r="J372" i="5"/>
  <c r="H372" i="5"/>
  <c r="F372" i="5"/>
  <c r="H82" i="5"/>
  <c r="R82" i="5"/>
  <c r="J82" i="5"/>
  <c r="I82" i="5"/>
  <c r="F82" i="5"/>
  <c r="X82" i="5"/>
  <c r="H50" i="5"/>
  <c r="R50" i="5"/>
  <c r="J50" i="5"/>
  <c r="X50" i="5"/>
  <c r="I50" i="5"/>
  <c r="F50" i="5"/>
  <c r="R76" i="5"/>
  <c r="I76" i="5"/>
  <c r="R88" i="5"/>
  <c r="I88" i="5"/>
  <c r="F128" i="5"/>
  <c r="H198" i="5"/>
  <c r="R198" i="5"/>
  <c r="J198" i="5"/>
  <c r="I198" i="5"/>
  <c r="F198" i="5"/>
  <c r="X198" i="5"/>
  <c r="H130" i="5"/>
  <c r="F130" i="5"/>
  <c r="X130" i="5"/>
  <c r="I130" i="5"/>
  <c r="R130" i="5"/>
  <c r="J130" i="5"/>
  <c r="R56" i="5"/>
  <c r="I56" i="5"/>
  <c r="F104" i="5"/>
  <c r="R104" i="5"/>
  <c r="X104" i="5"/>
  <c r="H118" i="5"/>
  <c r="F118" i="5"/>
  <c r="I118" i="5"/>
  <c r="X118" i="5"/>
  <c r="R118" i="5"/>
  <c r="J118" i="5"/>
  <c r="R196" i="5"/>
  <c r="F196" i="5"/>
  <c r="H222" i="5"/>
  <c r="R222" i="5"/>
  <c r="J222" i="5"/>
  <c r="F222" i="5"/>
  <c r="I222" i="5"/>
  <c r="X222" i="5"/>
  <c r="R228" i="5"/>
  <c r="F228" i="5"/>
  <c r="R336" i="5"/>
  <c r="J336" i="5"/>
  <c r="H336" i="5"/>
  <c r="F336" i="5"/>
  <c r="F112" i="5"/>
  <c r="X112" i="5"/>
  <c r="R112" i="5"/>
  <c r="H154" i="5"/>
  <c r="R154" i="5"/>
  <c r="J154" i="5"/>
  <c r="I154" i="5"/>
  <c r="X154" i="5"/>
  <c r="F154" i="5"/>
  <c r="H202" i="5"/>
  <c r="R202" i="5"/>
  <c r="J202" i="5"/>
  <c r="I202" i="5"/>
  <c r="X202" i="5"/>
  <c r="F202" i="5"/>
  <c r="R248" i="5"/>
  <c r="F248" i="5"/>
  <c r="I52" i="5"/>
  <c r="R54" i="5"/>
  <c r="I68" i="5"/>
  <c r="I84" i="5"/>
  <c r="AB139" i="5"/>
  <c r="AB155" i="5"/>
  <c r="AB159" i="5"/>
  <c r="R178" i="5"/>
  <c r="AB203" i="5"/>
  <c r="AB210" i="5"/>
  <c r="R230" i="5"/>
  <c r="H266" i="5"/>
  <c r="R266" i="5"/>
  <c r="J266" i="5"/>
  <c r="F266" i="5"/>
  <c r="R288" i="5"/>
  <c r="F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J491" i="5"/>
  <c r="H491" i="5"/>
  <c r="R491" i="5"/>
  <c r="X547" i="5"/>
  <c r="J547" i="5"/>
  <c r="H547" i="5"/>
  <c r="F547" i="5"/>
  <c r="R692" i="5"/>
  <c r="J692" i="5"/>
  <c r="H692" i="5"/>
  <c r="R698" i="5"/>
  <c r="H698" i="5"/>
  <c r="R703" i="5"/>
  <c r="H703"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H45" i="5"/>
  <c r="H61" i="5"/>
  <c r="X44" i="5"/>
  <c r="X54" i="5"/>
  <c r="I61" i="5"/>
  <c r="J62" i="5"/>
  <c r="I77"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F427" i="5"/>
  <c r="I444" i="5"/>
  <c r="R444" i="5"/>
  <c r="J444" i="5"/>
  <c r="H444" i="5"/>
  <c r="R515" i="5"/>
  <c r="H515" i="5"/>
  <c r="R531" i="5"/>
  <c r="H531" i="5"/>
  <c r="X659" i="5"/>
  <c r="R659" i="5"/>
  <c r="F659" i="5"/>
  <c r="AB866" i="5"/>
  <c r="J866" i="5"/>
  <c r="S1002" i="5"/>
  <c r="AB1002" i="5"/>
  <c r="H218" i="5"/>
  <c r="I218" i="5"/>
  <c r="X218" i="5"/>
  <c r="AB289" i="5"/>
  <c r="I348" i="5"/>
  <c r="J348" i="5"/>
  <c r="H348" i="5"/>
  <c r="F348" i="5"/>
  <c r="I380" i="5"/>
  <c r="J380" i="5"/>
  <c r="H380" i="5"/>
  <c r="F380" i="5"/>
  <c r="X407" i="5"/>
  <c r="I407" i="5"/>
  <c r="H407" i="5"/>
  <c r="F407" i="5"/>
  <c r="I424" i="5"/>
  <c r="J424" i="5"/>
  <c r="H424" i="5"/>
  <c r="F424" i="5"/>
  <c r="R57" i="5"/>
  <c r="H49" i="5"/>
  <c r="F54" i="5"/>
  <c r="R62" i="5"/>
  <c r="H65" i="5"/>
  <c r="R78" i="5"/>
  <c r="H81" i="5"/>
  <c r="R94" i="5"/>
  <c r="H97" i="5"/>
  <c r="AB107" i="5"/>
  <c r="X110" i="5"/>
  <c r="AB123" i="5"/>
  <c r="AB127" i="5"/>
  <c r="AB145" i="5"/>
  <c r="R146" i="5"/>
  <c r="X165" i="5"/>
  <c r="X166" i="5"/>
  <c r="AB171" i="5"/>
  <c r="F178" i="5"/>
  <c r="AB187" i="5"/>
  <c r="AB191" i="5"/>
  <c r="AB205" i="5"/>
  <c r="AB213" i="5"/>
  <c r="AB225" i="5"/>
  <c r="X230"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I428" i="5"/>
  <c r="R428" i="5"/>
  <c r="J428" i="5"/>
  <c r="H428" i="5"/>
  <c r="X435" i="5"/>
  <c r="R435" i="5"/>
  <c r="I435" i="5"/>
  <c r="H435" i="5"/>
  <c r="X439" i="5"/>
  <c r="I439" i="5"/>
  <c r="H439" i="5"/>
  <c r="F439" i="5"/>
  <c r="R455" i="5"/>
  <c r="I455" i="5"/>
  <c r="H455" i="5"/>
  <c r="R759" i="5"/>
  <c r="I759" i="5"/>
  <c r="F759" i="5"/>
  <c r="X759" i="5"/>
  <c r="R316" i="5"/>
  <c r="J316" i="5"/>
  <c r="H316" i="5"/>
  <c r="I49" i="5"/>
  <c r="X64" i="5"/>
  <c r="I65" i="5"/>
  <c r="I81" i="5"/>
  <c r="I54" i="5"/>
  <c r="F58" i="5"/>
  <c r="I64" i="5"/>
  <c r="F74" i="5"/>
  <c r="I80" i="5"/>
  <c r="I96" i="5"/>
  <c r="F100" i="5"/>
  <c r="F106" i="5"/>
  <c r="X109" i="5"/>
  <c r="F122" i="5"/>
  <c r="F126" i="5"/>
  <c r="AB137" i="5"/>
  <c r="AB153" i="5"/>
  <c r="AB157" i="5"/>
  <c r="F160" i="5"/>
  <c r="F164" i="5"/>
  <c r="F170" i="5"/>
  <c r="I178" i="5"/>
  <c r="F186" i="5"/>
  <c r="AB201" i="5"/>
  <c r="AB222" i="5"/>
  <c r="I230" i="5"/>
  <c r="AB237"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F435" i="5"/>
  <c r="F455" i="5"/>
  <c r="X510" i="5"/>
  <c r="H510" i="5"/>
  <c r="H522" i="5"/>
  <c r="X522" i="5"/>
  <c r="F522" i="5"/>
  <c r="R565" i="5"/>
  <c r="F565" i="5"/>
  <c r="J637" i="5"/>
  <c r="R637" i="5"/>
  <c r="F637" i="5"/>
  <c r="I725" i="5"/>
  <c r="F725" i="5"/>
  <c r="X725" i="5"/>
  <c r="I741" i="5"/>
  <c r="F741" i="5"/>
  <c r="X741" i="5"/>
  <c r="AB321" i="5"/>
  <c r="J54"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I412" i="5"/>
  <c r="R412" i="5"/>
  <c r="J412" i="5"/>
  <c r="H412" i="5"/>
  <c r="X419" i="5"/>
  <c r="R419" i="5"/>
  <c r="I419" i="5"/>
  <c r="H419" i="5"/>
  <c r="X423" i="5"/>
  <c r="I423" i="5"/>
  <c r="H423" i="5"/>
  <c r="F423" i="5"/>
  <c r="F428" i="5"/>
  <c r="I440" i="5"/>
  <c r="J440" i="5"/>
  <c r="H440" i="5"/>
  <c r="F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AB1212" i="5"/>
  <c r="R1228" i="5"/>
  <c r="H1228" i="5"/>
  <c r="F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R1185" i="5"/>
  <c r="H1185" i="5"/>
  <c r="H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X1335" i="5"/>
  <c r="F1338" i="5"/>
  <c r="AB1355" i="5"/>
  <c r="S1355" i="5"/>
  <c r="F1396" i="5"/>
  <c r="AB1449" i="5"/>
  <c r="S1540" i="5"/>
  <c r="X1545" i="5"/>
  <c r="J1545" i="5"/>
  <c r="H1545" i="5"/>
  <c r="I1545" i="5"/>
  <c r="F1545" i="5"/>
  <c r="S1675" i="5"/>
  <c r="S1206" i="5"/>
  <c r="S1219" i="5"/>
  <c r="AB1255" i="5"/>
  <c r="AB1268" i="5"/>
  <c r="S1270" i="5"/>
  <c r="S1278" i="5"/>
  <c r="AB1284" i="5"/>
  <c r="F1355" i="5"/>
  <c r="X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X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I2240" i="5"/>
  <c r="R2240" i="5"/>
  <c r="J2240" i="5"/>
  <c r="H2240" i="5"/>
  <c r="F2240" i="5"/>
  <c r="S2280" i="5"/>
  <c r="H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X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45" i="5"/>
  <c r="J2345" i="5"/>
  <c r="I2345" i="5"/>
  <c r="F2345" i="5"/>
  <c r="H2350" i="5"/>
  <c r="X2442"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X2358" i="5"/>
  <c r="R2384" i="5"/>
  <c r="J2384" i="5"/>
  <c r="I2384" i="5"/>
  <c r="H2384" i="5"/>
  <c r="F2384" i="5"/>
  <c r="H2428" i="5"/>
  <c r="H2440" i="5"/>
  <c r="F2440" i="5"/>
  <c r="R2440" i="5"/>
  <c r="J2440" i="5"/>
  <c r="I2440" i="5"/>
  <c r="X245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71" i="5"/>
  <c r="X2379" i="5"/>
  <c r="AB2386" i="5"/>
  <c r="AB2395" i="5"/>
  <c r="S2402" i="5"/>
  <c r="AB2413" i="5"/>
  <c r="AB2424" i="5"/>
  <c r="J2432" i="5"/>
  <c r="AB2435" i="5"/>
  <c r="S2455" i="5"/>
  <c r="AB2456" i="5"/>
  <c r="S2457" i="5"/>
  <c r="I2468" i="5"/>
  <c r="S2470" i="5"/>
  <c r="AB2471" i="5"/>
  <c r="AB2503" i="5"/>
  <c r="F19" i="6"/>
  <c r="X340" i="5"/>
  <c r="X303"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F45" i="5"/>
  <c r="AB45"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H113" i="5"/>
  <c r="F117" i="5"/>
  <c r="R117" i="5"/>
  <c r="J117"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AB108" i="5"/>
  <c r="X116" i="5"/>
  <c r="J120" i="5"/>
  <c r="I120" i="5"/>
  <c r="H120" i="5"/>
  <c r="AB140" i="5"/>
  <c r="H145" i="5"/>
  <c r="F149" i="5"/>
  <c r="R149" i="5"/>
  <c r="J149" i="5"/>
  <c r="AB39"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AB44"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X39" i="5"/>
  <c r="X51" i="5"/>
  <c r="X55" i="5"/>
  <c r="X59"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J764" i="5"/>
  <c r="I764" i="5"/>
  <c r="J770" i="5"/>
  <c r="I770" i="5"/>
  <c r="H770" i="5"/>
  <c r="F770" i="5"/>
  <c r="X770" i="5"/>
  <c r="H780" i="5"/>
  <c r="F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G5" i="6"/>
  <c r="H5" i="6"/>
  <c r="H6"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c r="B73" i="4"/>
  <c r="B4" i="5"/>
  <c r="B2006" i="7"/>
  <c r="A21" i="2"/>
  <c r="A39" i="2"/>
  <c r="C17" i="3"/>
  <c r="B55" i="4"/>
  <c r="A38" i="6"/>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C56" i="6" s="1"/>
  <c r="L65" i="6"/>
  <c r="J67" i="6"/>
  <c r="I68" i="6"/>
  <c r="I69" i="6"/>
  <c r="A4" i="8"/>
  <c r="A23" i="2"/>
  <c r="A40" i="2"/>
  <c r="A49" i="2"/>
  <c r="A65" i="2"/>
  <c r="B2" i="3"/>
  <c r="B6" i="3"/>
  <c r="B10" i="3"/>
  <c r="B14" i="3"/>
  <c r="B22" i="3"/>
  <c r="B26" i="3"/>
  <c r="B30" i="3"/>
  <c r="I4" i="4"/>
  <c r="B12" i="4"/>
  <c r="B20" i="4"/>
  <c r="A11" i="6" s="1"/>
  <c r="B45" i="4"/>
  <c r="A30" i="6"/>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L67" i="6"/>
  <c r="A1" i="7"/>
  <c r="D4" i="8"/>
  <c r="C3" i="6"/>
  <c r="I4" i="6"/>
  <c r="I5" i="6"/>
  <c r="J21" i="6"/>
  <c r="I22" i="6"/>
  <c r="I34" i="6"/>
  <c r="C34" i="6" s="1"/>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c r="J5" i="6"/>
  <c r="I6" i="6"/>
  <c r="I7" i="6"/>
  <c r="I8" i="6"/>
  <c r="C8" i="6" s="1"/>
  <c r="I9" i="6"/>
  <c r="I10" i="6"/>
  <c r="C10" i="6" s="1"/>
  <c r="I11" i="6"/>
  <c r="C11" i="6" s="1"/>
  <c r="I12" i="6"/>
  <c r="C12" i="6" s="1"/>
  <c r="J22" i="6"/>
  <c r="J34" i="6"/>
  <c r="I35" i="6"/>
  <c r="J42" i="6"/>
  <c r="J50" i="6"/>
  <c r="I51" i="6"/>
  <c r="C51" i="6" s="1"/>
  <c r="J59" i="6"/>
  <c r="I60" i="6"/>
  <c r="C5" i="7"/>
  <c r="D1" i="6"/>
  <c r="J6" i="6"/>
  <c r="J7" i="6"/>
  <c r="J8" i="6"/>
  <c r="J9" i="6"/>
  <c r="C9" i="6"/>
  <c r="J10" i="6"/>
  <c r="J11" i="6"/>
  <c r="J12" i="6"/>
  <c r="I24" i="6"/>
  <c r="C24" i="6" s="1"/>
  <c r="J35" i="6"/>
  <c r="I36" i="6"/>
  <c r="C36" i="6" s="1"/>
  <c r="I44" i="6"/>
  <c r="C44" i="6" s="1"/>
  <c r="J51" i="6"/>
  <c r="I52" i="6"/>
  <c r="J60" i="6"/>
  <c r="I62" i="6"/>
  <c r="I65" i="6"/>
  <c r="D5" i="7"/>
  <c r="B10" i="4"/>
  <c r="A6" i="6" s="1"/>
  <c r="B18" i="4"/>
  <c r="A10" i="6" s="1"/>
  <c r="G25" i="4"/>
  <c r="B44" i="4"/>
  <c r="A29" i="6"/>
  <c r="B49" i="4"/>
  <c r="A33" i="6" s="1"/>
  <c r="B85" i="4"/>
  <c r="A60" i="6"/>
  <c r="A4" i="5"/>
  <c r="I4" i="5"/>
  <c r="I14" i="6"/>
  <c r="I15" i="6"/>
  <c r="I16" i="6"/>
  <c r="I17" i="6"/>
  <c r="J24" i="6"/>
  <c r="I25" i="6"/>
  <c r="C25" i="6" s="1"/>
  <c r="J36" i="6"/>
  <c r="I37" i="6"/>
  <c r="C37" i="6" s="1"/>
  <c r="J44" i="6"/>
  <c r="I45" i="6"/>
  <c r="C45" i="6" s="1"/>
  <c r="J52" i="6"/>
  <c r="J62" i="6"/>
  <c r="I63" i="6"/>
  <c r="I64" i="6"/>
  <c r="J65" i="6"/>
  <c r="I66" i="6"/>
  <c r="B58"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54" i="5"/>
  <c r="S82" i="5"/>
  <c r="S94" i="5"/>
  <c r="S160" i="5"/>
  <c r="S170"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66" i="5"/>
  <c r="S142" i="5"/>
  <c r="S174" i="5"/>
  <c r="S56" i="5"/>
  <c r="S68" i="5"/>
  <c r="S88" i="5"/>
  <c r="S154" i="5"/>
  <c r="S156" i="5"/>
  <c r="S363" i="5"/>
  <c r="S303" i="5"/>
  <c r="S391" i="5"/>
  <c r="S347" i="5"/>
  <c r="S432" i="5"/>
  <c r="S443" i="5"/>
  <c r="S583" i="5"/>
  <c r="S50" i="5"/>
  <c r="S58" i="5"/>
  <c r="S98" i="5"/>
  <c r="S8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503" i="5"/>
  <c r="X502" i="5"/>
  <c r="X337" i="5"/>
  <c r="X120" i="5"/>
  <c r="X322" i="5"/>
  <c r="X359" i="5"/>
  <c r="X482" i="5"/>
  <c r="X325" i="5"/>
  <c r="X309" i="5"/>
  <c r="X145" i="5"/>
  <c r="X487" i="5"/>
  <c r="X513" i="5"/>
  <c r="X497" i="5"/>
  <c r="X481" i="5"/>
  <c r="X557" i="5"/>
  <c r="X554" i="5"/>
  <c r="X534" i="5"/>
  <c r="X229" i="5"/>
  <c r="X148" i="5"/>
  <c r="X529" i="5"/>
  <c r="X386" i="5"/>
  <c r="X121" i="5"/>
  <c r="X545" i="5"/>
  <c r="X558" i="5"/>
  <c r="S531" i="5"/>
  <c r="X335" i="5"/>
  <c r="X355" i="5"/>
  <c r="S355" i="5"/>
  <c r="X317" i="5"/>
  <c r="X153" i="5"/>
  <c r="X213" i="5"/>
  <c r="X232" i="5"/>
  <c r="X69" i="5"/>
  <c r="X328" i="5"/>
  <c r="X97" i="5"/>
  <c r="X240" i="5"/>
  <c r="X300" i="5"/>
  <c r="X197" i="5"/>
  <c r="X133" i="5"/>
  <c r="X233" i="5"/>
  <c r="X173" i="5"/>
  <c r="X352" i="5"/>
  <c r="S342" i="5"/>
  <c r="X157" i="5"/>
  <c r="X330" i="5"/>
  <c r="X245" i="5"/>
  <c r="X113" i="5"/>
  <c r="X332" i="5"/>
  <c r="X81" i="5"/>
  <c r="X450" i="5"/>
  <c r="X77" i="5"/>
  <c r="X334" i="5"/>
  <c r="X281" i="5"/>
  <c r="X205" i="5"/>
  <c r="X161" i="5"/>
  <c r="X324" i="5"/>
  <c r="X137" i="5"/>
  <c r="X141" i="5"/>
  <c r="X125" i="5"/>
  <c r="X216" i="5"/>
  <c r="X277" i="5"/>
  <c r="X181" i="5"/>
  <c r="X217" i="5"/>
  <c r="X85" i="5"/>
  <c r="X201" i="5"/>
  <c r="X368" i="5"/>
  <c r="X314" i="5"/>
  <c r="S314" i="5"/>
  <c r="X95" i="5"/>
  <c r="X326" i="5"/>
  <c r="X117" i="5"/>
  <c r="X310" i="5"/>
  <c r="X252" i="5"/>
  <c r="X53" i="5"/>
  <c r="X49" i="5"/>
  <c r="X316" i="5"/>
  <c r="X65" i="5"/>
  <c r="X372" i="5"/>
  <c r="X61" i="5"/>
  <c r="X356" i="5"/>
  <c r="S356" i="5"/>
  <c r="X89" i="5"/>
  <c r="X129" i="5"/>
  <c r="X382" i="5"/>
  <c r="S382" i="5"/>
  <c r="X312" i="5"/>
  <c r="X91" i="5"/>
  <c r="X75" i="5"/>
  <c r="X249" i="5"/>
  <c r="X318" i="5"/>
  <c r="X241" i="5"/>
  <c r="X344" i="5"/>
  <c r="X284" i="5"/>
  <c r="X320" i="5"/>
  <c r="X248" i="5"/>
  <c r="X308" i="5"/>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I7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37" i="4"/>
  <c r="G74"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s="1"/>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B68" i="4"/>
  <c r="A49" i="6" s="1"/>
  <c r="B62" i="4"/>
  <c r="A44" i="6" s="1"/>
  <c r="B56" i="4"/>
  <c r="A39" i="6" s="1"/>
  <c r="J2486" i="5"/>
  <c r="I2486" i="5"/>
  <c r="X2486" i="5"/>
  <c r="R2486" i="5"/>
  <c r="H2486" i="5"/>
  <c r="F2486" i="5"/>
  <c r="H2466" i="5"/>
  <c r="R2466" i="5"/>
  <c r="J2466" i="5"/>
  <c r="I2466" i="5"/>
  <c r="F2466" i="5"/>
  <c r="X2466" i="5"/>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s="1"/>
  <c r="B65" i="4"/>
  <c r="A47" i="6" s="1"/>
  <c r="B71" i="4"/>
  <c r="A52" i="6" s="1"/>
  <c r="B59" i="4"/>
  <c r="A42" i="6" s="1"/>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B33" i="4"/>
  <c r="A20" i="6" s="1"/>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s="1"/>
  <c r="B52" i="4"/>
  <c r="A36" i="6" s="1"/>
  <c r="B58" i="4"/>
  <c r="A41" i="6" s="1"/>
  <c r="B64" i="4"/>
  <c r="A46" i="6" s="1"/>
  <c r="A14" i="6"/>
  <c r="B32" i="4"/>
  <c r="A19" i="6" s="1"/>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s="1"/>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49" i="5"/>
  <c r="S372" i="5"/>
  <c r="S129" i="5"/>
  <c r="S55" i="5"/>
  <c r="S498" i="5"/>
  <c r="S454" i="5"/>
  <c r="S494" i="5"/>
  <c r="S507" i="5"/>
  <c r="S383" i="5"/>
  <c r="S522" i="5"/>
  <c r="S331" i="5"/>
  <c r="S534" i="5"/>
  <c r="S475" i="5"/>
  <c r="S335" i="5"/>
  <c r="S213" i="5"/>
  <c r="S328" i="5"/>
  <c r="S197" i="5"/>
  <c r="S67" i="5"/>
  <c r="S370" i="5"/>
  <c r="S113" i="5"/>
  <c r="S350" i="5"/>
  <c r="S230" i="5"/>
  <c r="S161" i="5"/>
  <c r="S285" i="5"/>
  <c r="S85" i="5"/>
  <c r="S269" i="5"/>
  <c r="S132" i="5"/>
  <c r="S237" i="5"/>
  <c r="S108" i="5"/>
  <c r="S244" i="5"/>
  <c r="S79" i="5"/>
  <c r="S491" i="5"/>
  <c r="S321" i="5"/>
  <c r="S455" i="5"/>
  <c r="S375" i="5"/>
  <c r="S503" i="5"/>
  <c r="S322" i="5"/>
  <c r="S482" i="5"/>
  <c r="S487" i="5"/>
  <c r="S589" i="5"/>
  <c r="S367" i="5"/>
  <c r="S529" i="5"/>
  <c r="S479" i="5"/>
  <c r="S233" i="5"/>
  <c r="S184" i="5"/>
  <c r="S289" i="5"/>
  <c r="S181" i="5"/>
  <c r="S109" i="5"/>
  <c r="S95" i="5"/>
  <c r="S530" i="5"/>
  <c r="S61"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99" i="5"/>
  <c r="S265" i="5"/>
  <c r="S539" i="5"/>
  <c r="S519" i="5"/>
  <c r="S185" i="5"/>
  <c r="S549" i="5"/>
  <c r="S164" i="5"/>
  <c r="S337" i="5"/>
  <c r="S535" i="5"/>
  <c r="S309" i="5"/>
  <c r="S497" i="5"/>
  <c r="S121" i="5"/>
  <c r="S483" i="5"/>
  <c r="S78" i="5"/>
  <c r="S470" i="5"/>
  <c r="S297" i="5"/>
  <c r="S81" i="5"/>
  <c r="S77" i="5"/>
  <c r="S141" i="5"/>
  <c r="S514" i="5"/>
  <c r="S288" i="5"/>
  <c r="S180" i="5"/>
  <c r="S53" i="5"/>
  <c r="S65" i="5"/>
  <c r="S89" i="5"/>
  <c r="S312" i="5"/>
  <c r="S75" i="5"/>
  <c r="S241" i="5"/>
  <c r="S306" i="5"/>
  <c r="S336" i="5"/>
  <c r="S100" i="5"/>
  <c r="S554" i="5"/>
  <c r="S569" i="5"/>
  <c r="S153" i="5"/>
  <c r="S69" i="5"/>
  <c r="S300" i="5"/>
  <c r="S62" i="5"/>
  <c r="S63" i="5"/>
  <c r="S245" i="5"/>
  <c r="S253" i="5"/>
  <c r="S59" i="5"/>
  <c r="S205" i="5"/>
  <c r="S324" i="5"/>
  <c r="S526" i="5"/>
  <c r="S368" i="5"/>
  <c r="S380" i="5"/>
  <c r="S51"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H35" i="6"/>
  <c r="D35" i="6"/>
  <c r="H40" i="6"/>
  <c r="D40" i="6"/>
  <c r="H46" i="6"/>
  <c r="D46" i="6"/>
  <c r="H31" i="6"/>
  <c r="C31" i="6"/>
  <c r="C29" i="6"/>
  <c r="D29" i="6"/>
  <c r="H30" i="6"/>
  <c r="H49" i="6"/>
  <c r="D49" i="6"/>
  <c r="H34" i="6"/>
  <c r="H32" i="6"/>
  <c r="D19" i="6"/>
  <c r="C19" i="6"/>
  <c r="K65" i="6"/>
  <c r="D24" i="6"/>
  <c r="X99" i="5"/>
  <c r="D27" i="6"/>
  <c r="C27" i="6"/>
  <c r="C42" i="6"/>
  <c r="C40" i="6"/>
  <c r="C41" i="6"/>
  <c r="C20" i="6"/>
  <c r="D20" i="6"/>
  <c r="C2" i="6"/>
  <c r="B2" i="6"/>
  <c r="F57" i="6"/>
  <c r="H57" i="6"/>
  <c r="H54" i="6"/>
  <c r="F62" i="6"/>
  <c r="H62" i="6"/>
  <c r="F58" i="6"/>
  <c r="H58" i="6"/>
  <c r="F60" i="6"/>
  <c r="H60" i="6"/>
  <c r="F63" i="6"/>
  <c r="H63" i="6"/>
  <c r="F59" i="6"/>
  <c r="H59" i="6"/>
  <c r="F55" i="6"/>
  <c r="D25" i="6"/>
  <c r="D26" i="6"/>
  <c r="C26" i="6"/>
  <c r="D21" i="6"/>
  <c r="D22" i="6"/>
  <c r="C22" i="6"/>
  <c r="H47" i="6"/>
  <c r="D47" i="6"/>
  <c r="C52" i="6"/>
  <c r="C50"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C39" i="6"/>
  <c r="C35" i="6"/>
  <c r="C46" i="6"/>
  <c r="D34" i="6"/>
  <c r="D31" i="6"/>
  <c r="C30" i="6"/>
  <c r="D30" i="6"/>
  <c r="C32" i="6"/>
  <c r="D32" i="6"/>
  <c r="C47" i="6"/>
  <c r="C60" i="6"/>
  <c r="D60" i="6"/>
  <c r="D58" i="6"/>
  <c r="C58" i="6"/>
  <c r="D63" i="6"/>
  <c r="C63" i="6"/>
  <c r="C62" i="6"/>
  <c r="D62" i="6"/>
  <c r="C54" i="6"/>
  <c r="D54" i="6"/>
  <c r="D57" i="6"/>
  <c r="C57" i="6"/>
  <c r="F56" i="6"/>
  <c r="H56" i="6"/>
  <c r="H55" i="6"/>
  <c r="D59" i="6"/>
  <c r="C59" i="6"/>
  <c r="D55" i="6"/>
  <c r="C55" i="6"/>
  <c r="D56" i="6"/>
  <c r="S39" i="5"/>
  <c r="G64" i="6" a="1"/>
  <c r="S44" i="5"/>
  <c r="C43" i="5" l="1"/>
  <c r="C31" i="5"/>
  <c r="C15" i="5"/>
  <c r="B48" i="5"/>
  <c r="C42" i="5"/>
  <c r="B30" i="5"/>
  <c r="B14" i="5"/>
  <c r="C47" i="5"/>
  <c r="B42" i="5"/>
  <c r="AB42" i="5" s="1"/>
  <c r="C26" i="5"/>
  <c r="V26" i="5" s="1"/>
  <c r="C10" i="5"/>
  <c r="B41" i="5"/>
  <c r="B25" i="5"/>
  <c r="B9" i="5"/>
  <c r="C46" i="5"/>
  <c r="C23" i="5"/>
  <c r="C7" i="5"/>
  <c r="B46" i="5"/>
  <c r="B38" i="5"/>
  <c r="B22" i="5"/>
  <c r="B6" i="5"/>
  <c r="G64" i="6"/>
  <c r="B50" i="4"/>
  <c r="A34" i="6" s="1"/>
  <c r="A24" i="6"/>
  <c r="G49" i="4"/>
  <c r="G43" i="4"/>
  <c r="G67" i="4"/>
  <c r="G55" i="4"/>
  <c r="R45" i="5"/>
  <c r="J45" i="5"/>
  <c r="E45" i="5"/>
  <c r="X45" i="5" s="1"/>
  <c r="I45" i="5"/>
  <c r="B43" i="5"/>
  <c r="C32" i="5"/>
  <c r="B31" i="5"/>
  <c r="C24" i="5"/>
  <c r="B23" i="5"/>
  <c r="V23" i="5" s="1"/>
  <c r="C16" i="5"/>
  <c r="B15" i="5"/>
  <c r="V15" i="5" s="1"/>
  <c r="C8" i="5"/>
  <c r="B7" i="5"/>
  <c r="C48" i="5"/>
  <c r="B47" i="5"/>
  <c r="C33" i="5"/>
  <c r="B32" i="5"/>
  <c r="C25" i="5"/>
  <c r="B24" i="5"/>
  <c r="C17" i="5"/>
  <c r="B16" i="5"/>
  <c r="C9" i="5"/>
  <c r="B8" i="5"/>
  <c r="C35" i="5"/>
  <c r="B34" i="5"/>
  <c r="V34" i="5" s="1"/>
  <c r="C27" i="5"/>
  <c r="B26" i="5"/>
  <c r="C19" i="5"/>
  <c r="B18" i="5"/>
  <c r="C11" i="5"/>
  <c r="B10" i="5"/>
  <c r="C40" i="5"/>
  <c r="C36" i="5"/>
  <c r="B35" i="5"/>
  <c r="C28" i="5"/>
  <c r="B27" i="5"/>
  <c r="C20" i="5"/>
  <c r="B19" i="5"/>
  <c r="C12" i="5"/>
  <c r="B11" i="5"/>
  <c r="C41" i="5"/>
  <c r="B40" i="5"/>
  <c r="C37" i="5"/>
  <c r="B36" i="5"/>
  <c r="C29" i="5"/>
  <c r="B28" i="5"/>
  <c r="C21" i="5"/>
  <c r="B20" i="5"/>
  <c r="C13" i="5"/>
  <c r="B12" i="5"/>
  <c r="C5" i="5"/>
  <c r="AB5" i="5" s="1"/>
  <c r="C38" i="5"/>
  <c r="B37" i="5"/>
  <c r="C30" i="5"/>
  <c r="B29" i="5"/>
  <c r="C22" i="5"/>
  <c r="B21" i="5"/>
  <c r="C14" i="5"/>
  <c r="B13" i="5"/>
  <c r="C6" i="5"/>
  <c r="T44" i="5"/>
  <c r="S45" i="5"/>
  <c r="T39" i="5"/>
  <c r="V46" i="5" l="1"/>
  <c r="G46" i="5" s="1"/>
  <c r="V42" i="5"/>
  <c r="AB46" i="5"/>
  <c r="G23" i="5"/>
  <c r="J23" i="5"/>
  <c r="I23" i="5"/>
  <c r="E23" i="5"/>
  <c r="X23" i="5" s="1"/>
  <c r="H23" i="5"/>
  <c r="R23" i="5"/>
  <c r="F23" i="5"/>
  <c r="G15" i="5"/>
  <c r="J15" i="5"/>
  <c r="E15" i="5"/>
  <c r="X15" i="5" s="1"/>
  <c r="R15" i="5"/>
  <c r="F15" i="5"/>
  <c r="I15" i="5"/>
  <c r="H15" i="5"/>
  <c r="E34" i="5"/>
  <c r="X34" i="5" s="1"/>
  <c r="R34" i="5"/>
  <c r="I34" i="5"/>
  <c r="F34" i="5"/>
  <c r="G34" i="5"/>
  <c r="J34" i="5"/>
  <c r="H34" i="5"/>
  <c r="AB32" i="5"/>
  <c r="AB18" i="5"/>
  <c r="V30" i="5"/>
  <c r="G30" i="5" s="1"/>
  <c r="AB30" i="5"/>
  <c r="AB28" i="5"/>
  <c r="V12" i="5"/>
  <c r="G12" i="5"/>
  <c r="AB35" i="5"/>
  <c r="V19" i="5"/>
  <c r="G19" i="5" s="1"/>
  <c r="V9" i="5"/>
  <c r="AB9" i="5"/>
  <c r="V47" i="5"/>
  <c r="AB47" i="5"/>
  <c r="AB31" i="5"/>
  <c r="V18" i="5"/>
  <c r="AB37" i="5"/>
  <c r="V29" i="5"/>
  <c r="G29" i="5"/>
  <c r="V36" i="5"/>
  <c r="G36" i="5" s="1"/>
  <c r="AB26" i="5"/>
  <c r="AB16" i="5"/>
  <c r="AB48" i="5"/>
  <c r="V48" i="5"/>
  <c r="V32" i="5"/>
  <c r="G32" i="5" s="1"/>
  <c r="AB10" i="5"/>
  <c r="AB11" i="5"/>
  <c r="V38" i="5"/>
  <c r="G38" i="5" s="1"/>
  <c r="AB38" i="5"/>
  <c r="AB36" i="5"/>
  <c r="AB19" i="5"/>
  <c r="V40" i="5"/>
  <c r="V27" i="5"/>
  <c r="G27" i="5" s="1"/>
  <c r="AB17" i="5"/>
  <c r="V17" i="5"/>
  <c r="G17" i="5" s="1"/>
  <c r="AB7" i="5"/>
  <c r="G67" i="6"/>
  <c r="H67" i="6" s="1"/>
  <c r="V7" i="5"/>
  <c r="V31" i="5"/>
  <c r="AB27" i="5"/>
  <c r="AB29" i="5"/>
  <c r="AB8" i="5"/>
  <c r="V6" i="5"/>
  <c r="AB6" i="5"/>
  <c r="V5" i="5"/>
  <c r="F69" i="6"/>
  <c r="V37" i="5"/>
  <c r="G37" i="5" s="1"/>
  <c r="V20" i="5"/>
  <c r="G20" i="5"/>
  <c r="AB34" i="5"/>
  <c r="AB24" i="5"/>
  <c r="V8" i="5"/>
  <c r="G8" i="5"/>
  <c r="V43" i="5"/>
  <c r="AB43" i="5"/>
  <c r="G41" i="5"/>
  <c r="V41" i="5"/>
  <c r="AB41" i="5"/>
  <c r="V21" i="5"/>
  <c r="G21" i="5"/>
  <c r="V24" i="5"/>
  <c r="AB13" i="5"/>
  <c r="V14" i="5"/>
  <c r="AB14" i="5"/>
  <c r="AB12" i="5"/>
  <c r="AB40" i="5"/>
  <c r="V35" i="5"/>
  <c r="G35" i="5" s="1"/>
  <c r="V25" i="5"/>
  <c r="AB25" i="5"/>
  <c r="AB15" i="5"/>
  <c r="G66" i="6" s="1"/>
  <c r="H66" i="6" s="1"/>
  <c r="V10" i="5"/>
  <c r="AB21" i="5"/>
  <c r="V16" i="5"/>
  <c r="G16" i="5"/>
  <c r="E26" i="5"/>
  <c r="X26" i="5" s="1"/>
  <c r="R26" i="5"/>
  <c r="F26" i="5"/>
  <c r="G26" i="5"/>
  <c r="H26" i="5"/>
  <c r="I26" i="5"/>
  <c r="J26" i="5"/>
  <c r="V22" i="5"/>
  <c r="AB22" i="5"/>
  <c r="AB20" i="5"/>
  <c r="V28" i="5"/>
  <c r="G28" i="5" s="1"/>
  <c r="V11" i="5"/>
  <c r="G11" i="5" s="1"/>
  <c r="AB33" i="5"/>
  <c r="V33" i="5"/>
  <c r="AB23" i="5"/>
  <c r="H64" i="6"/>
  <c r="B64" i="6"/>
  <c r="V13" i="5"/>
  <c r="G13" i="5"/>
  <c r="T45" i="5"/>
  <c r="S15" i="5"/>
  <c r="S23" i="5"/>
  <c r="R42" i="5" l="1"/>
  <c r="I42" i="5"/>
  <c r="J42" i="5"/>
  <c r="G42" i="5"/>
  <c r="E42" i="5"/>
  <c r="F42" i="5"/>
  <c r="H42" i="5"/>
  <c r="J46" i="5"/>
  <c r="R46" i="5"/>
  <c r="H46" i="5"/>
  <c r="F46" i="5"/>
  <c r="I46" i="5"/>
  <c r="E46" i="5"/>
  <c r="D66" i="6"/>
  <c r="C66" i="6"/>
  <c r="F24" i="5"/>
  <c r="J24" i="5"/>
  <c r="E24" i="5"/>
  <c r="R24" i="5"/>
  <c r="H24" i="5"/>
  <c r="I24" i="5"/>
  <c r="J8" i="5"/>
  <c r="E8" i="5"/>
  <c r="I8" i="5"/>
  <c r="R8" i="5"/>
  <c r="F8" i="5"/>
  <c r="H8" i="5"/>
  <c r="J14" i="5"/>
  <c r="E14" i="5"/>
  <c r="F14" i="5"/>
  <c r="R14" i="5"/>
  <c r="H14" i="5"/>
  <c r="I14" i="5"/>
  <c r="H20" i="5"/>
  <c r="R20" i="5"/>
  <c r="I20" i="5"/>
  <c r="J20" i="5"/>
  <c r="E20" i="5"/>
  <c r="F20" i="5"/>
  <c r="J13" i="5"/>
  <c r="E13" i="5"/>
  <c r="F13" i="5"/>
  <c r="I13" i="5"/>
  <c r="R13" i="5"/>
  <c r="H13" i="5"/>
  <c r="G68" i="6"/>
  <c r="H68" i="6" s="1"/>
  <c r="H22" i="5"/>
  <c r="F22" i="5"/>
  <c r="J22" i="5"/>
  <c r="E22" i="5"/>
  <c r="I22" i="5"/>
  <c r="R22" i="5"/>
  <c r="G22" i="5"/>
  <c r="G65" i="6"/>
  <c r="H65" i="6" s="1"/>
  <c r="D64" i="6"/>
  <c r="C64" i="6"/>
  <c r="J25" i="5"/>
  <c r="E25" i="5"/>
  <c r="F25" i="5"/>
  <c r="I25" i="5"/>
  <c r="H25" i="5"/>
  <c r="R25" i="5"/>
  <c r="J37" i="5"/>
  <c r="E37" i="5"/>
  <c r="H37" i="5"/>
  <c r="I37" i="5"/>
  <c r="R37" i="5"/>
  <c r="F37" i="5"/>
  <c r="J6" i="5"/>
  <c r="E6" i="5"/>
  <c r="R6" i="5"/>
  <c r="H6" i="5"/>
  <c r="F6" i="5"/>
  <c r="I6" i="5"/>
  <c r="J32" i="5"/>
  <c r="E32" i="5"/>
  <c r="R32" i="5"/>
  <c r="F32" i="5"/>
  <c r="H32" i="5"/>
  <c r="I32" i="5"/>
  <c r="J12" i="5"/>
  <c r="E12" i="5"/>
  <c r="H12" i="5"/>
  <c r="R12" i="5"/>
  <c r="I12" i="5"/>
  <c r="F12" i="5"/>
  <c r="J33" i="5"/>
  <c r="E33" i="5"/>
  <c r="R33" i="5"/>
  <c r="F33" i="5"/>
  <c r="H33" i="5"/>
  <c r="I33" i="5"/>
  <c r="H5" i="5"/>
  <c r="I5" i="5"/>
  <c r="F5" i="5"/>
  <c r="J5" i="5"/>
  <c r="E5" i="5"/>
  <c r="R5" i="5"/>
  <c r="J16" i="5"/>
  <c r="E16" i="5"/>
  <c r="H16" i="5"/>
  <c r="I16" i="5"/>
  <c r="R16" i="5"/>
  <c r="F16" i="5"/>
  <c r="G14" i="5"/>
  <c r="J9" i="5"/>
  <c r="E9" i="5"/>
  <c r="F9" i="5"/>
  <c r="H9" i="5"/>
  <c r="I9" i="5"/>
  <c r="R9" i="5"/>
  <c r="F21" i="5"/>
  <c r="I21" i="5"/>
  <c r="J21" i="5"/>
  <c r="E21" i="5"/>
  <c r="R21" i="5"/>
  <c r="H21" i="5"/>
  <c r="H29" i="5"/>
  <c r="F29" i="5"/>
  <c r="J29" i="5"/>
  <c r="I29" i="5"/>
  <c r="E29" i="5"/>
  <c r="R29" i="5"/>
  <c r="G9" i="5"/>
  <c r="I11" i="5"/>
  <c r="J11" i="5"/>
  <c r="E11" i="5"/>
  <c r="H11" i="5"/>
  <c r="F11" i="5"/>
  <c r="R11" i="5"/>
  <c r="G25" i="5"/>
  <c r="H43" i="5"/>
  <c r="F43" i="5"/>
  <c r="J43" i="5"/>
  <c r="R43" i="5"/>
  <c r="E43" i="5"/>
  <c r="G43" i="5"/>
  <c r="I43" i="5"/>
  <c r="G6" i="5"/>
  <c r="F27" i="5"/>
  <c r="I27" i="5"/>
  <c r="R27" i="5"/>
  <c r="J27" i="5"/>
  <c r="H27" i="5"/>
  <c r="E27" i="5"/>
  <c r="D67" i="6"/>
  <c r="C67" i="6"/>
  <c r="I30" i="5"/>
  <c r="F30" i="5"/>
  <c r="J30" i="5"/>
  <c r="R30" i="5"/>
  <c r="E30" i="5"/>
  <c r="H30" i="5"/>
  <c r="G33" i="5"/>
  <c r="E10" i="5"/>
  <c r="G10" i="5"/>
  <c r="H10" i="5"/>
  <c r="J10" i="5"/>
  <c r="R10" i="5"/>
  <c r="F10" i="5"/>
  <c r="I10" i="5"/>
  <c r="G24" i="5"/>
  <c r="F41" i="5"/>
  <c r="J41" i="5"/>
  <c r="H41" i="5"/>
  <c r="R41" i="5"/>
  <c r="E41" i="5"/>
  <c r="I41" i="5"/>
  <c r="G5" i="5"/>
  <c r="F40" i="5"/>
  <c r="R40" i="5"/>
  <c r="I40" i="5"/>
  <c r="H40" i="5"/>
  <c r="J40" i="5"/>
  <c r="E40" i="5"/>
  <c r="J48" i="5"/>
  <c r="I48" i="5"/>
  <c r="F48" i="5"/>
  <c r="H48" i="5"/>
  <c r="E48" i="5"/>
  <c r="R48" i="5"/>
  <c r="H19" i="5"/>
  <c r="R19" i="5"/>
  <c r="J19" i="5"/>
  <c r="I19" i="5"/>
  <c r="F19" i="5"/>
  <c r="E19" i="5"/>
  <c r="G31" i="5"/>
  <c r="F31" i="5"/>
  <c r="J31" i="5"/>
  <c r="E31" i="5"/>
  <c r="R31" i="5"/>
  <c r="H31" i="5"/>
  <c r="I31" i="5"/>
  <c r="J47" i="5"/>
  <c r="E47" i="5"/>
  <c r="H47" i="5"/>
  <c r="G47" i="5"/>
  <c r="R47" i="5"/>
  <c r="I47" i="5"/>
  <c r="F47" i="5"/>
  <c r="R35" i="5"/>
  <c r="H35" i="5"/>
  <c r="J35" i="5"/>
  <c r="E35" i="5"/>
  <c r="I35" i="5"/>
  <c r="F35" i="5"/>
  <c r="C69" i="6"/>
  <c r="G7" i="5"/>
  <c r="J7" i="5"/>
  <c r="E7" i="5"/>
  <c r="R7" i="5"/>
  <c r="F7" i="5"/>
  <c r="H7" i="5"/>
  <c r="I7" i="5"/>
  <c r="J17" i="5"/>
  <c r="E17" i="5"/>
  <c r="F17" i="5"/>
  <c r="R17" i="5"/>
  <c r="I17" i="5"/>
  <c r="H17" i="5"/>
  <c r="G40" i="5"/>
  <c r="G48" i="5"/>
  <c r="I36" i="5"/>
  <c r="J36" i="5"/>
  <c r="E36" i="5"/>
  <c r="F36" i="5"/>
  <c r="H36" i="5"/>
  <c r="R36" i="5"/>
  <c r="E18" i="5"/>
  <c r="I18" i="5"/>
  <c r="F18" i="5"/>
  <c r="G18" i="5"/>
  <c r="H18" i="5"/>
  <c r="J18" i="5"/>
  <c r="R18" i="5"/>
  <c r="R28" i="5"/>
  <c r="F28" i="5"/>
  <c r="I28" i="5"/>
  <c r="J28" i="5"/>
  <c r="E28" i="5"/>
  <c r="H28" i="5"/>
  <c r="J38" i="5"/>
  <c r="E38" i="5"/>
  <c r="R38" i="5"/>
  <c r="I38" i="5"/>
  <c r="H38" i="5"/>
  <c r="F38" i="5"/>
  <c r="S42" i="5"/>
  <c r="S46" i="5"/>
  <c r="T23" i="5"/>
  <c r="T15" i="5"/>
  <c r="T42" i="5"/>
  <c r="T46" i="5"/>
  <c r="S26" i="5"/>
  <c r="S34" i="5"/>
  <c r="X46" i="5" l="1"/>
  <c r="X42" i="5"/>
  <c r="X18" i="5"/>
  <c r="X31" i="5"/>
  <c r="X27" i="5"/>
  <c r="G69" i="6" a="1"/>
  <c r="G69" i="6" s="1"/>
  <c r="H69" i="6" s="1"/>
  <c r="H70" i="6" s="1"/>
  <c r="D2" i="6" s="1"/>
  <c r="X5" i="5"/>
  <c r="X38" i="5"/>
  <c r="X35" i="5"/>
  <c r="X41" i="5"/>
  <c r="X11" i="5"/>
  <c r="X6" i="5"/>
  <c r="X8" i="5"/>
  <c r="X7" i="5"/>
  <c r="X47" i="5"/>
  <c r="X36" i="5"/>
  <c r="D68" i="6"/>
  <c r="C68" i="6"/>
  <c r="X20" i="5"/>
  <c r="C65" i="6"/>
  <c r="D65" i="6"/>
  <c r="X28" i="5"/>
  <c r="X17" i="5"/>
  <c r="X16" i="5"/>
  <c r="X32" i="5"/>
  <c r="X14" i="5"/>
  <c r="X19" i="5"/>
  <c r="X48" i="5"/>
  <c r="X10" i="5"/>
  <c r="X21" i="5"/>
  <c r="X9" i="5"/>
  <c r="X29" i="5"/>
  <c r="X12" i="5"/>
  <c r="X25" i="5"/>
  <c r="X22" i="5"/>
  <c r="X24" i="5"/>
  <c r="X40" i="5"/>
  <c r="X30" i="5"/>
  <c r="X43" i="5"/>
  <c r="X33" i="5"/>
  <c r="X37" i="5"/>
  <c r="X13" i="5"/>
  <c r="T34" i="5"/>
  <c r="S27" i="5"/>
  <c r="S8" i="5"/>
  <c r="S16" i="5"/>
  <c r="S19" i="5"/>
  <c r="S21" i="5"/>
  <c r="S33" i="5"/>
  <c r="S36" i="5"/>
  <c r="S32" i="5"/>
  <c r="S48" i="5"/>
  <c r="S29" i="5"/>
  <c r="S40" i="5"/>
  <c r="S30" i="5"/>
  <c r="S37" i="5"/>
  <c r="S22" i="5"/>
  <c r="S17" i="5"/>
  <c r="S14" i="5"/>
  <c r="S12" i="5"/>
  <c r="S10" i="5"/>
  <c r="T26" i="5"/>
  <c r="S28" i="5"/>
  <c r="S9" i="5"/>
  <c r="S13" i="5"/>
  <c r="S5" i="5"/>
  <c r="S41" i="5"/>
  <c r="S25" i="5"/>
  <c r="S18" i="5"/>
  <c r="S38" i="5"/>
  <c r="S7" i="5"/>
  <c r="S20" i="5"/>
  <c r="S24" i="5"/>
  <c r="S43" i="5"/>
  <c r="S31" i="5"/>
  <c r="S11" i="5"/>
  <c r="S6" i="5"/>
  <c r="S35" i="5"/>
  <c r="S47" i="5"/>
  <c r="T47" i="5"/>
  <c r="T7" i="5"/>
  <c r="T28" i="5"/>
  <c r="T35" i="5"/>
  <c r="T38" i="5"/>
  <c r="T10" i="5"/>
  <c r="T29" i="5"/>
  <c r="T27" i="5"/>
  <c r="T6" i="5"/>
  <c r="T18" i="5"/>
  <c r="T11" i="5"/>
  <c r="T25" i="5"/>
  <c r="T14" i="5"/>
  <c r="T32" i="5"/>
  <c r="T41" i="5"/>
  <c r="T17" i="5"/>
  <c r="T36" i="5"/>
  <c r="T37" i="5"/>
  <c r="T21" i="5"/>
  <c r="T12" i="5"/>
  <c r="T31" i="5"/>
  <c r="T33" i="5"/>
  <c r="T19" i="5"/>
  <c r="T48" i="5"/>
  <c r="T43" i="5"/>
  <c r="T5" i="5"/>
  <c r="T22" i="5"/>
  <c r="T40" i="5"/>
  <c r="T24" i="5"/>
  <c r="T13" i="5"/>
  <c r="T8" i="5"/>
  <c r="T20" i="5"/>
  <c r="T9" i="5"/>
  <c r="T30" i="5"/>
  <c r="T1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<sst xmlns="http://schemas.openxmlformats.org/spreadsheetml/2006/main" count="22381" uniqueCount="15813">
  <si>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</si>
  <si>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</si>
  <si>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</si>
  <si>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</si>
  <si>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</si>
  <si>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</si>
  <si>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</si>
  <si>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</si>
  <si>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</si>
  <si>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</si>
  <si>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</si>
  <si>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</si>
  <si>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</si>
  <si>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</si>
  <si>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</si>
  <si>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</si>
  <si>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</si>
  <si>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</si>
  <si>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</si>
  <si>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</si>
  <si>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</si>
  <si>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</si>
  <si>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</si>
  <si>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</si>
  <si>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</si>
  <si>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</si>
  <si>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</si>
  <si>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</si>
  <si>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</si>
  <si>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</si>
  <si>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</si>
  <si>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</si>
  <si>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</si>
  <si>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</si>
  <si>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</si>
  <si>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</si>
  <si>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</si>
  <si>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</si>
  <si>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</si>
  <si>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</si>
  <si>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</si>
  <si>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</si>
  <si>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</si>
  <si>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</si>
  <si>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</si>
  <si>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</si>
  <si>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</si>
  <si>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</si>
  <si>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</si>
  <si>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</si>
  <si>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</si>
  <si>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</si>
  <si>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</si>
  <si>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</si>
  <si>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</si>
  <si>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</si>
  <si>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</si>
  <si>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</si>
  <si>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</si>
  <si>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</si>
  <si>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</si>
  <si>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</si>
  <si>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</si>
  <si>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</si>
  <si>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</si>
  <si>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</si>
  <si>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</si>
  <si>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</si>
  <si>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</si>
  <si>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</si>
  <si>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</si>
  <si>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</si>
  <si>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</si>
  <si>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</si>
  <si>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</si>
  <si>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</si>
  <si>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</si>
  <si>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</si>
  <si>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</si>
  <si>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</si>
  <si>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</si>
  <si>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</si>
  <si>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</si>
  <si>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</si>
  <si>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</si>
  <si>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</si>
  <si>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</si>
  <si>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</si>
  <si>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</si>
  <si>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</si>
  <si>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</si>
  <si>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</si>
  <si>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</si>
  <si>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</si>
  <si>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</si>
  <si>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</si>
  <si>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</si>
  <si>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</si>
  <si>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</si>
  <si>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</si>
  <si>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</si>
  <si>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</si>
  <si>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</si>
  <si>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</si>
  <si>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</si>
  <si>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</si>
  <si>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</si>
  <si>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</si>
  <si>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</si>
  <si>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</si>
  <si>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</si>
  <si>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</si>
  <si>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</si>
  <si>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</si>
  <si>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</si>
  <si>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</si>
  <si>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</si>
  <si>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</si>
  <si>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</si>
  <si>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</si>
  <si>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</si>
  <si>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</si>
  <si>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</si>
  <si>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</si>
  <si>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</si>
  <si>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</si>
  <si>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</si>
  <si>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</si>
  <si>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</si>
  <si>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</si>
  <si>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</si>
  <si>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</si>
  <si>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</si>
  <si>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</si>
  <si>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</si>
  <si>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</si>
  <si>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</si>
  <si>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</si>
  <si>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</si>
  <si>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</si>
  <si>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</si>
  <si>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</si>
  <si>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</si>
  <si>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</si>
  <si>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</si>
  <si>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</si>
  <si>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</si>
  <si>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</si>
  <si>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</si>
  <si>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</si>
  <si>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</si>
  <si>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</si>
  <si>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</si>
  <si>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</si>
  <si>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</si>
  <si>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</si>
  <si>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</si>
  <si>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</si>
  <si>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</si>
  <si>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</si>
  <si>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</si>
  <si>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</si>
  <si>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</si>
  <si>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</si>
  <si>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</si>
  <si>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</si>
  <si>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</si>
  <si>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</si>
  <si>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</si>
  <si>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</si>
  <si>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</si>
  <si>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</si>
  <si>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</si>
  <si>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</si>
  <si>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</si>
  <si>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</si>
  <si>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</si>
  <si>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</si>
  <si>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</si>
  <si>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</si>
  <si>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</si>
  <si>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</si>
  <si>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</si>
  <si>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</si>
  <si>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</si>
  <si>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</si>
  <si>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</si>
  <si>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</si>
  <si>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</si>
  <si>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</si>
  <si>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</si>
  <si>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</si>
  <si>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</si>
  <si>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</si>
  <si>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</si>
  <si>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</si>
  <si>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</si>
  <si>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</si>
  <si>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</si>
  <si>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</si>
  <si>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</si>
  <si>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</si>
  <si>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</si>
  <si>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</si>
  <si>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</si>
  <si>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</si>
  <si>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</si>
  <si>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</si>
  <si>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</si>
  <si>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</si>
  <si>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</si>
  <si>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</si>
  <si>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</si>
  <si>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</si>
  <si>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</si>
  <si>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</si>
  <si>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</si>
  <si>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</si>
  <si>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</si>
  <si>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</si>
  <si>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</si>
  <si>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</si>
  <si>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</si>
  <si>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</si>
  <si>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</si>
  <si>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</si>
  <si>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</si>
  <si>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</si>
  <si>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</si>
  <si>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</si>
  <si>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</si>
  <si>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</si>
  <si>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</si>
  <si>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</si>
  <si>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</si>
  <si>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</si>
  <si>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</si>
  <si>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</si>
  <si>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</si>
  <si>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</si>
  <si>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</si>
  <si>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</si>
  <si>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</si>
  <si>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</si>
  <si>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</si>
  <si>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</si>
  <si>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</si>
  <si>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</si>
  <si>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</si>
  <si>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</si>
  <si>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</si>
  <si>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</si>
  <si>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</si>
  <si>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</si>
  <si>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</si>
  <si>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</si>
  <si>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</si>
  <si>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</si>
  <si>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</si>
  <si>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</si>
  <si>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</si>
  <si>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</si>
  <si>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</si>
  <si>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</si>
  <si>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</si>
  <si>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</si>
  <si>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</si>
  <si>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</si>
  <si>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</si>
  <si>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</si>
  <si>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</si>
  <si>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</si>
  <si>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</si>
  <si>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</si>
  <si>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</si>
  <si>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</si>
  <si>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</si>
  <si>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</si>
  <si>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</si>
  <si>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</si>
  <si>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</si>
  <si>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</si>
  <si>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</si>
  <si>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</si>
  <si>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</si>
  <si>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</si>
  <si>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</si>
  <si>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</si>
  <si>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</si>
  <si>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</si>
  <si>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</si>
  <si>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</si>
  <si>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</si>
  <si>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</si>
  <si>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</si>
  <si>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</si>
  <si>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</si>
  <si>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</si>
  <si>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</si>
  <si>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</si>
  <si>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</si>
  <si>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</si>
  <si>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</si>
  <si>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</si>
  <si>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</si>
  <si>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</si>
  <si>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</si>
  <si>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</si>
  <si>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</si>
  <si>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</si>
  <si>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</si>
  <si>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</si>
  <si>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</si>
  <si>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</si>
  <si>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</si>
  <si>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</si>
  <si>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</si>
  <si>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</si>
  <si>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</si>
  <si>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</si>
  <si>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</si>
  <si>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</si>
  <si>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</si>
  <si>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</si>
  <si>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</si>
  <si>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</si>
  <si>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</si>
  <si>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</si>
  <si>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</si>
  <si>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</si>
  <si>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</si>
  <si>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</si>
  <si>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</si>
  <si>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</si>
  <si>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</si>
  <si>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</si>
  <si>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</si>
  <si>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</si>
  <si>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</si>
  <si>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</si>
  <si>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</si>
  <si>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</si>
  <si>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</si>
  <si>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</si>
  <si>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</si>
  <si>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</si>
  <si>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</si>
  <si>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</si>
  <si>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</si>
  <si>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</si>
  <si>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</si>
  <si>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</si>
  <si>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</si>
  <si>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</si>
  <si>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</si>
  <si>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</si>
  <si>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</si>
  <si>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</si>
  <si>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</si>
  <si>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</si>
  <si>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</si>
  <si>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</si>
  <si>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</si>
  <si>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</si>
  <si>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</si>
  <si>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</si>
  <si>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</si>
  <si>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</si>
  <si>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</si>
  <si>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</si>
  <si>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</si>
  <si>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</si>
  <si>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</si>
  <si>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</si>
  <si>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</si>
  <si>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</si>
  <si>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</si>
  <si>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</si>
  <si>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</si>
  <si>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</si>
  <si>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</si>
  <si>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</si>
  <si>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</si>
  <si>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</si>
  <si>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</si>
  <si>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</si>
  <si>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</si>
  <si>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</si>
  <si>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</si>
  <si>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</si>
  <si>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</si>
  <si>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</si>
  <si>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</si>
  <si>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</si>
  <si>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</si>
  <si>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</si>
  <si>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</si>
  <si>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</si>
  <si>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</si>
  <si>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</si>
  <si>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</si>
  <si>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</si>
  <si>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</si>
  <si>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</si>
  <si>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</si>
  <si>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</si>
  <si>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</si>
  <si>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</si>
  <si>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</si>
  <si>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</si>
  <si>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</si>
  <si>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</si>
  <si>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</si>
  <si>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</si>
  <si>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</si>
  <si>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</si>
  <si>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</si>
  <si>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</si>
  <si>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</si>
  <si>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</si>
  <si>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</si>
  <si>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</si>
  <si>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</si>
  <si>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</si>
  <si>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</si>
  <si>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</si>
  <si>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</si>
  <si>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</si>
  <si>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</si>
  <si>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</si>
  <si>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</si>
  <si>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</si>
  <si>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</si>
  <si>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</si>
  <si>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</si>
  <si>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</si>
  <si>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</si>
  <si>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</si>
  <si>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</si>
  <si>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</si>
  <si>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</si>
  <si>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</si>
  <si>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</si>
  <si>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</si>
  <si>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</si>
  <si>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</si>
  <si>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</si>
  <si>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</si>
  <si>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</si>
  <si>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</si>
  <si>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</si>
  <si>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</si>
  <si>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</si>
  <si>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</si>
  <si>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</si>
  <si>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</si>
  <si>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</si>
  <si>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</si>
  <si>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</si>
  <si>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</si>
  <si>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</si>
  <si>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</si>
  <si>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</si>
  <si>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</si>
  <si>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</si>
  <si>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</si>
  <si>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</si>
  <si>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</si>
  <si>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</si>
  <si>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</si>
  <si>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</si>
  <si>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</si>
  <si>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</si>
  <si>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</si>
  <si>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</si>
  <si>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</si>
  <si>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</si>
  <si>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</si>
  <si>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</si>
  <si>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</si>
  <si>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</si>
  <si>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</si>
  <si>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</si>
  <si>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</si>
  <si>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</si>
  <si>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</si>
  <si>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</si>
  <si>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</si>
  <si>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</si>
  <si>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</si>
  <si>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</si>
  <si>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</si>
  <si>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</si>
  <si>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</si>
  <si>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</si>
  <si>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</si>
  <si>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</si>
  <si>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</si>
  <si>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</si>
  <si>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</si>
  <si>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</si>
  <si>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</si>
  <si>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</si>
  <si>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</si>
  <si>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</si>
  <si>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</si>
  <si>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</si>
  <si>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</si>
  <si>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</si>
  <si>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</si>
  <si>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</si>
  <si>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</si>
  <si>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</si>
  <si>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</si>
  <si>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</si>
  <si>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</si>
  <si>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</si>
  <si>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</si>
  <si>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</si>
  <si>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</si>
  <si>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</si>
  <si>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</si>
  <si>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</si>
  <si>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</si>
  <si>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</si>
  <si>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</si>
  <si>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</si>
  <si>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</si>
  <si>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</si>
  <si>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</si>
  <si>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</si>
  <si>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</si>
  <si>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</si>
  <si>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</si>
  <si>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</si>
  <si>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</si>
  <si>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</si>
  <si>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</si>
  <si>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</si>
  <si>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</si>
  <si>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</si>
  <si>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</si>
  <si>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</si>
  <si>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</si>
  <si>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</si>
  <si>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</si>
  <si>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</si>
  <si>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</si>
  <si>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</si>
  <si>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</si>
  <si>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</si>
  <si>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</si>
  <si>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</si>
  <si>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</si>
  <si>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</si>
  <si>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</si>
  <si>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</si>
  <si>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</si>
  <si>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</si>
  <si>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</si>
  <si>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</si>
  <si>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</si>
  <si>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</si>
  <si>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</si>
  <si>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</si>
  <si>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</si>
  <si>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</si>
  <si>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</si>
  <si>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</si>
  <si>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</si>
  <si>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</si>
  <si>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</si>
  <si>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</si>
  <si>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</si>
  <si>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</si>
  <si>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</si>
  <si>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</si>
  <si>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</si>
  <si>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</si>
  <si>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</si>
  <si>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</si>
  <si>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</si>
  <si>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</si>
  <si>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</si>
  <si>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</si>
  <si>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</si>
  <si>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</si>
  <si>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</si>
  <si>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</si>
  <si>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</si>
  <si>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</si>
  <si>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</si>
  <si>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</si>
  <si>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</si>
  <si>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</si>
  <si>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</si>
  <si>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</si>
  <si>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</si>
  <si>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</si>
  <si>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</si>
  <si>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</si>
  <si>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</si>
  <si>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</si>
  <si>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</si>
  <si>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</si>
  <si>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</si>
  <si>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</si>
  <si>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</si>
  <si>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</si>
  <si>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</si>
  <si>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</si>
  <si>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</si>
  <si>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</si>
  <si>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</si>
  <si>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</si>
  <si>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</si>
  <si>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</si>
  <si>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</si>
  <si>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</si>
  <si>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</si>
  <si>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</si>
  <si>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</si>
  <si>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</si>
  <si>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</si>
  <si>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</si>
  <si>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</si>
  <si>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</si>
  <si>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</si>
  <si>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</si>
  <si>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</si>
  <si>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</si>
  <si>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</si>
  <si>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</si>
  <si>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</si>
  <si>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</si>
  <si>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</si>
  <si>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</si>
  <si>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</si>
  <si>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</si>
  <si>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</si>
  <si>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</si>
  <si>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</si>
  <si>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</si>
  <si>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</si>
  <si>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</si>
  <si>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</si>
  <si>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</si>
  <si>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</si>
  <si>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</si>
  <si>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</si>
  <si>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</si>
  <si>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</si>
  <si>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</si>
  <si>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</si>
  <si>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</si>
  <si>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</si>
  <si>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</si>
  <si>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</si>
  <si>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</si>
  <si>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</si>
  <si>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</si>
  <si>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</si>
  <si>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</si>
  <si>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</si>
  <si>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</si>
  <si>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</si>
  <si>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</si>
  <si>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</si>
  <si>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</si>
  <si>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</si>
  <si>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</si>
  <si>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</si>
  <si>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</si>
  <si>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</si>
  <si>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</si>
  <si>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</si>
  <si>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</si>
  <si>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</si>
  <si>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</si>
  <si>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</si>
  <si>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</si>
  <si>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</si>
  <si>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</si>
  <si>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</si>
  <si>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</si>
  <si>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</si>
  <si>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</si>
  <si>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</si>
  <si>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</si>
  <si>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</si>
  <si>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</si>
  <si>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</si>
  <si>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</si>
  <si>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</si>
  <si>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</si>
  <si>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</si>
  <si>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</si>
  <si>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</si>
  <si>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</si>
  <si>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</si>
  <si>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</si>
  <si>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</si>
  <si>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</si>
  <si>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</si>
  <si>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</si>
  <si>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</si>
  <si>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</si>
  <si>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</si>
  <si>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</si>
  <si>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</si>
  <si>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</si>
  <si>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</si>
  <si>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</si>
  <si>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</si>
  <si>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</si>
  <si>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</si>
  <si>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</si>
  <si>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</si>
  <si>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</si>
  <si>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</si>
  <si>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</si>
  <si>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</si>
  <si>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</si>
  <si>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</si>
  <si>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</si>
  <si>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</si>
  <si>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</si>
  <si>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</si>
  <si>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</si>
  <si>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</si>
  <si>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</si>
  <si>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</si>
  <si>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</si>
  <si>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</si>
  <si>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</si>
  <si>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</si>
  <si>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</si>
  <si>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</si>
  <si>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</si>
  <si>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</si>
  <si>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</si>
  <si>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</si>
  <si>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</si>
  <si>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</si>
  <si>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</si>
  <si>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</si>
  <si>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</si>
  <si>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</si>
  <si>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</si>
  <si>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</si>
  <si>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</si>
  <si>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</si>
  <si>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</si>
  <si>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</si>
  <si>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</si>
  <si>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</si>
  <si>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</si>
  <si>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</si>
  <si>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</si>
  <si>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</si>
  <si>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</si>
  <si>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</si>
  <si>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</si>
  <si>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</si>
  <si>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</si>
  <si>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</si>
  <si>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</si>
  <si>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</si>
  <si>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</si>
  <si>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</si>
  <si>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</si>
  <si>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</si>
  <si>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</si>
  <si>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</si>
  <si>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</si>
  <si>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</si>
  <si>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</si>
  <si>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</si>
  <si>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</si>
  <si>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</si>
  <si>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</si>
  <si>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</si>
  <si>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</si>
  <si>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</si>
  <si>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</si>
  <si>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</si>
  <si>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</si>
  <si>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</si>
  <si>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</si>
  <si>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</si>
  <si>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</si>
  <si>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</si>
  <si>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</si>
  <si>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</si>
  <si>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</si>
  <si>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</si>
  <si>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</si>
  <si>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</si>
  <si>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</si>
  <si>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</si>
  <si>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</si>
  <si>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</si>
  <si>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</si>
  <si>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</si>
  <si>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</si>
  <si>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</si>
  <si>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</si>
  <si>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</si>
  <si>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</si>
  <si>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</si>
  <si>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</si>
  <si>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</si>
  <si>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</si>
  <si>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</si>
  <si>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</si>
  <si>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</si>
  <si>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</si>
  <si>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</si>
  <si>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</si>
  <si>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</si>
  <si>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</si>
  <si>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</si>
  <si>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</si>
  <si>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</si>
  <si>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</si>
  <si>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</si>
  <si>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</si>
  <si>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</si>
  <si>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</si>
  <si>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</si>
  <si>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</si>
  <si>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</si>
  <si>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</si>
  <si>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</si>
  <si>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</si>
  <si>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</si>
  <si>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</si>
  <si>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</si>
  <si>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</si>
  <si>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</si>
  <si>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</si>
  <si>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</si>
  <si>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</si>
  <si>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</si>
  <si>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</si>
  <si>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</si>
  <si>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</si>
  <si>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</si>
  <si>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</si>
  <si>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</si>
  <si>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</si>
  <si>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</si>
  <si>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</si>
  <si>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</si>
  <si>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</si>
  <si>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</si>
  <si>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</si>
  <si>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</si>
  <si>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</si>
  <si>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</si>
  <si>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</si>
  <si>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</si>
  <si>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</si>
  <si>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</si>
  <si>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</si>
  <si>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</si>
  <si>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</si>
  <si>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</si>
  <si>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</si>
  <si>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</si>
  <si>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</si>
  <si>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</si>
  <si>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</si>
  <si>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</si>
  <si>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</si>
  <si>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</si>
  <si>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</si>
  <si>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</si>
  <si>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</si>
  <si>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</si>
  <si>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</si>
  <si>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</si>
  <si>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</si>
  <si>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</si>
  <si>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</si>
  <si>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</si>
  <si>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</si>
  <si>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</si>
  <si>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</si>
  <si>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</si>
  <si>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</si>
  <si>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</si>
  <si>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</si>
  <si>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</si>
  <si>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</si>
  <si>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</si>
  <si>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</si>
  <si>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</si>
  <si>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</si>
  <si>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</si>
  <si>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</si>
  <si>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</si>
  <si>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</si>
  <si>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</si>
  <si>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</si>
  <si>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</si>
  <si>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</si>
  <si>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</si>
  <si>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</si>
  <si>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</si>
  <si>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</si>
  <si>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</si>
  <si>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</si>
  <si>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</si>
  <si>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</si>
  <si>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</si>
  <si>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</si>
  <si>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</si>
  <si>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</si>
  <si>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</si>
  <si>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</si>
  <si>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</si>
  <si>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</si>
  <si>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</si>
  <si>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</si>
  <si>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</si>
  <si>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</si>
  <si>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</si>
  <si>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</si>
  <si>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</si>
  <si>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</si>
  <si>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</si>
  <si>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</si>
  <si>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</si>
  <si>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</si>
  <si>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</si>
  <si>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</si>
  <si>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</si>
  <si>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</si>
  <si>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</si>
  <si>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</si>
  <si>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</si>
  <si>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</si>
  <si>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</si>
  <si>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</si>
  <si>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</si>
  <si>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</si>
  <si>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</si>
  <si>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</si>
  <si>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</si>
  <si>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</si>
  <si>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</si>
  <si>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</si>
  <si>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</si>
  <si>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</si>
  <si>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</si>
  <si>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</si>
  <si>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</si>
  <si>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</si>
  <si>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</si>
  <si>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</si>
  <si>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</si>
  <si>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</si>
  <si>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</si>
  <si>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</si>
  <si>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</si>
  <si>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</si>
  <si>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</si>
  <si>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</si>
  <si>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</si>
  <si>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</si>
  <si>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</si>
  <si>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</si>
  <si>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</si>
  <si>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</si>
  <si>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</si>
  <si>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</si>
  <si>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</si>
  <si>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</si>
  <si>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</si>
  <si>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</si>
  <si>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</si>
  <si>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</si>
  <si>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</si>
  <si>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</si>
  <si>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</si>
  <si>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</si>
  <si>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</si>
  <si>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</si>
  <si>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</si>
  <si>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</si>
  <si>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</si>
  <si>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</si>
  <si>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</si>
  <si>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</si>
  <si>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</si>
  <si>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</si>
  <si>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</si>
  <si>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</si>
  <si>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</si>
  <si>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</si>
  <si>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</si>
  <si>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</si>
  <si>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</si>
  <si>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</si>
  <si>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</si>
  <si>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</si>
  <si>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</si>
  <si>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</si>
  <si>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</si>
  <si>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</si>
  <si>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</si>
  <si>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</si>
  <si>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</si>
  <si>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</si>
  <si>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</si>
  <si>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</si>
  <si>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</si>
  <si>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</si>
  <si>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</si>
  <si>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</si>
  <si>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</si>
  <si>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</si>
  <si>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</si>
  <si>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</si>
  <si>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</si>
  <si>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</si>
  <si>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</si>
  <si>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</si>
  <si>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</si>
  <si>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</si>
  <si>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</si>
  <si>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</si>
  <si>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</si>
  <si>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</si>
  <si>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</si>
  <si>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</si>
  <si>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</si>
  <si>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</si>
  <si>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</si>
  <si>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</si>
  <si>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</si>
  <si>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</si>
  <si>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</si>
  <si>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</si>
  <si>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</si>
  <si>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</si>
  <si>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</si>
  <si>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</si>
  <si>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</si>
  <si>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</si>
  <si>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</si>
  <si>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</si>
  <si>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</si>
  <si>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</si>
  <si>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</si>
  <si>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</si>
  <si>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</si>
  <si>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</si>
  <si>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</si>
  <si>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</si>
  <si>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</si>
  <si>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</si>
  <si>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</si>
  <si>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</si>
  <si>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</si>
  <si>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</si>
  <si>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</si>
  <si>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</si>
  <si>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</si>
  <si>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</si>
  <si>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</si>
  <si>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</si>
  <si>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</si>
  <si>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</si>
  <si>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</si>
  <si>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</si>
  <si>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</si>
  <si>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</si>
  <si>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</si>
  <si>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</si>
  <si>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</si>
  <si>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</si>
  <si>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</si>
  <si>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</si>
  <si>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</si>
  <si>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</si>
  <si>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</si>
  <si>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</si>
  <si>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</si>
  <si>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</si>
  <si>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</si>
  <si>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</si>
  <si>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</si>
  <si>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</si>
  <si>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</si>
  <si>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</si>
  <si>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</si>
  <si>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</si>
  <si>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</si>
  <si>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</si>
  <si>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</si>
  <si>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</si>
  <si>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</si>
  <si>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</si>
  <si>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</si>
  <si>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</si>
  <si>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</si>
  <si>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</si>
  <si>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</si>
  <si>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</si>
  <si>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</si>
  <si>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</si>
  <si>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</si>
  <si>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</si>
  <si>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</si>
  <si>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</si>
  <si>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</si>
  <si>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</si>
  <si>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</si>
  <si>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</si>
  <si>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</si>
  <si>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</si>
  <si>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</si>
  <si>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</si>
  <si>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</si>
  <si>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</si>
  <si>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</si>
  <si>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</si>
  <si>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</si>
  <si>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</si>
  <si>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</si>
  <si>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</si>
  <si>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</si>
  <si>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</si>
  <si>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</si>
  <si>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</si>
  <si>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</si>
  <si>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</si>
  <si>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</si>
  <si>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</si>
  <si>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</si>
  <si>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</si>
  <si>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</si>
  <si>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</si>
  <si>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</si>
  <si>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</si>
  <si>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</si>
  <si>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</si>
  <si>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</si>
  <si>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</si>
  <si>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</si>
  <si>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</si>
  <si>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</si>
  <si>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</si>
  <si>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</si>
  <si>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</si>
  <si>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</si>
  <si>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</si>
  <si>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</si>
  <si>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</si>
  <si>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</si>
  <si>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</si>
  <si>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</si>
  <si>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</si>
  <si>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</si>
  <si>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</si>
  <si>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</si>
  <si>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</si>
  <si>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</si>
  <si>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</si>
  <si>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</si>
  <si>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</si>
  <si>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</si>
  <si>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</si>
  <si>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</si>
  <si>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</si>
  <si>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</si>
  <si>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</si>
  <si>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</si>
  <si>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</si>
  <si>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</si>
  <si>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</si>
  <si>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</si>
  <si>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</si>
  <si>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</si>
  <si>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</si>
  <si>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</si>
  <si>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</si>
  <si>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</si>
  <si>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</si>
  <si>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</si>
  <si>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</si>
  <si>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</si>
  <si>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</si>
  <si>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</si>
  <si>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</si>
  <si>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</si>
  <si>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</si>
  <si>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</si>
  <si>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</si>
  <si>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</si>
  <si>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</si>
  <si>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</si>
  <si>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</si>
  <si>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</si>
  <si>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</si>
  <si>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</si>
  <si>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</si>
  <si>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</si>
  <si>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</si>
  <si>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</si>
  <si>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</si>
  <si>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</si>
  <si>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</si>
  <si>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</si>
  <si>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</si>
  <si>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</si>
  <si>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</si>
  <si>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</si>
  <si>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</si>
  <si>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</si>
  <si>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</si>
  <si>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</si>
  <si>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</si>
  <si>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</si>
  <si>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</si>
  <si>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</si>
  <si>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</si>
  <si>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</si>
  <si>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</si>
  <si>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</si>
  <si>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</si>
  <si>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</si>
  <si>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</si>
  <si>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</si>
  <si>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</si>
  <si>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</si>
  <si>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</si>
  <si>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</si>
  <si>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</si>
  <si>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</si>
  <si>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</si>
  <si>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</si>
  <si>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</si>
  <si>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</si>
  <si>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</si>
  <si>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</si>
  <si>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</si>
  <si>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</si>
  <si>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</si>
  <si>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</si>
  <si>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</si>
  <si>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</si>
  <si>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</si>
  <si>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</si>
  <si>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</si>
  <si>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</si>
  <si>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</si>
  <si>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</si>
  <si>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</si>
  <si>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</si>
  <si>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</si>
  <si>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</si>
  <si>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</si>
  <si>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</si>
  <si>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</si>
  <si>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</si>
  <si>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</si>
  <si>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</si>
  <si>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</si>
  <si>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</si>
  <si>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</si>
  <si>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</si>
  <si>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</si>
  <si>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</si>
  <si>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</si>
  <si>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</si>
  <si>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</si>
  <si>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</si>
  <si>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</si>
  <si>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</si>
  <si>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</si>
  <si>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</si>
  <si>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</si>
  <si>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</si>
  <si>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</si>
  <si>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</si>
  <si>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</si>
  <si>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</si>
  <si>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</si>
  <si>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</si>
  <si>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</si>
  <si>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</si>
  <si>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</si>
  <si>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</si>
  <si>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</si>
  <si>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</si>
  <si>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</si>
  <si>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</si>
  <si>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</si>
  <si>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</si>
  <si>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</si>
  <si>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</si>
  <si>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</si>
  <si>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</si>
  <si>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</si>
  <si>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</si>
  <si>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</si>
  <si>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</si>
  <si>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</si>
  <si>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</si>
  <si>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</si>
  <si>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</si>
  <si>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</si>
  <si>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</si>
  <si>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</si>
  <si>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</si>
  <si>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</si>
  <si>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</si>
  <si>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</si>
  <si>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</si>
  <si>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</si>
  <si>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</si>
  <si>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</si>
  <si>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</si>
  <si>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</si>
  <si>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</si>
  <si>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</si>
  <si>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</si>
  <si>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</si>
  <si>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</si>
  <si>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</si>
  <si>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</si>
  <si>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</si>
  <si>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</si>
  <si>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</si>
  <si>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</si>
  <si>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</si>
  <si>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</si>
  <si>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</si>
  <si>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</si>
  <si>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</si>
  <si>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</si>
  <si>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</si>
  <si>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</si>
  <si>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</si>
  <si>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</si>
  <si>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</si>
  <si>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</si>
  <si>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</si>
  <si>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</si>
  <si>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</si>
  <si>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</si>
  <si>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</si>
  <si>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</si>
  <si>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</si>
  <si>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</si>
  <si>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</si>
  <si>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</si>
  <si>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</si>
  <si>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</si>
  <si>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</si>
  <si>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</si>
  <si>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</si>
  <si>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</si>
  <si>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</si>
  <si>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</si>
  <si>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</si>
  <si>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</si>
  <si>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</si>
  <si>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</si>
  <si>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</si>
  <si>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</si>
  <si>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</si>
  <si>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</si>
  <si>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</si>
  <si>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</si>
  <si>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</si>
  <si>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</si>
  <si>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</si>
  <si>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</si>
  <si>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</si>
  <si>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</si>
  <si>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</si>
  <si>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</si>
  <si>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</si>
  <si>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</si>
  <si>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</si>
  <si>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</si>
  <si>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</si>
  <si>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</si>
  <si>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</si>
  <si>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</si>
  <si>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</si>
  <si>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</si>
  <si>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</si>
  <si>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</si>
  <si>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</si>
  <si>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</si>
  <si>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</si>
  <si>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</si>
  <si>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</si>
  <si>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</si>
  <si>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</si>
  <si>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</si>
  <si>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</si>
  <si>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</si>
  <si>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</si>
  <si>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</si>
  <si>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</si>
  <si>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</si>
  <si>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</si>
  <si>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</si>
  <si>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</si>
  <si>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</si>
  <si>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</si>
  <si>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</si>
  <si>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</si>
  <si>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</si>
  <si>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</si>
  <si>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</si>
  <si>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</si>
  <si>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</si>
  <si>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</si>
  <si>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</si>
  <si>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</si>
  <si>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</si>
  <si>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</si>
  <si>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</si>
  <si>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</si>
  <si>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</si>
  <si>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</si>
  <si>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</si>
  <si>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</si>
  <si>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</si>
  <si>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</si>
  <si>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</si>
  <si>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</si>
  <si>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</si>
  <si>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</si>
  <si>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</si>
  <si>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</si>
  <si>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</si>
  <si>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</si>
  <si>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</si>
  <si>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</si>
  <si>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</si>
  <si>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</si>
  <si>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</si>
  <si>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</si>
  <si>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</si>
  <si>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</si>
  <si>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</si>
  <si>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</si>
  <si>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</si>
  <si>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</si>
  <si>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</si>
  <si>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</si>
  <si>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</si>
  <si>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</si>
  <si>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</si>
  <si>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</si>
  <si>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</si>
  <si>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</si>
  <si>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</si>
  <si>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</si>
  <si>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</si>
  <si>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</si>
  <si>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</si>
  <si>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</si>
  <si>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</si>
  <si>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</si>
  <si>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</si>
  <si>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</si>
  <si>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</si>
  <si>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</si>
  <si>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</si>
  <si>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</si>
  <si>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</si>
  <si>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</si>
  <si>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</si>
  <si>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</si>
  <si>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</si>
  <si>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</si>
  <si>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</si>
  <si>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</si>
  <si>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</si>
  <si>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</si>
  <si>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</si>
  <si>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</si>
  <si>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</si>
  <si>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</si>
  <si>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</si>
  <si>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</si>
  <si>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</si>
  <si>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</si>
  <si>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</si>
  <si>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</si>
  <si>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</si>
  <si>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</si>
  <si>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</si>
  <si>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</si>
  <si>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</si>
  <si>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</si>
  <si>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</si>
  <si>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</si>
  <si>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</si>
  <si>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</si>
  <si>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</si>
  <si>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</si>
  <si>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</si>
  <si>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</si>
  <si>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</si>
  <si>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</si>
  <si>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</si>
  <si>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</si>
  <si>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</si>
  <si>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</si>
  <si>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</si>
  <si>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</si>
  <si>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</si>
  <si>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</si>
  <si>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</si>
  <si>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</si>
  <si>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</si>
  <si>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</si>
  <si>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</si>
  <si>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</si>
  <si>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</si>
  <si>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</si>
  <si>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</si>
  <si>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</si>
  <si>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</si>
  <si>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</si>
  <si>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</si>
  <si>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</si>
  <si>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</si>
  <si>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</si>
  <si>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</si>
  <si>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</si>
  <si>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</si>
  <si>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</si>
  <si>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</si>
  <si>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</si>
  <si>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</si>
  <si>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</si>
  <si>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</si>
  <si>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</si>
  <si>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</si>
  <si>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</si>
  <si>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</si>
  <si>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</si>
  <si>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</si>
  <si>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</si>
  <si>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</si>
  <si>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</si>
  <si>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</si>
  <si>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</si>
  <si>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</si>
  <si>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</si>
  <si>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</si>
  <si>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</si>
  <si>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</si>
  <si>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</si>
  <si>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</si>
  <si>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</si>
  <si>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</si>
  <si>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</si>
  <si>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</si>
  <si>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</si>
  <si>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</si>
  <si>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</si>
  <si>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</si>
  <si>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</si>
  <si>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</si>
  <si>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</si>
  <si>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</si>
  <si>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</si>
  <si>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</si>
  <si>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</si>
  <si>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</si>
  <si>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</si>
  <si>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</si>
  <si>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</si>
  <si>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</si>
  <si>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</si>
  <si>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</si>
  <si>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</si>
  <si>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</si>
  <si>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</si>
  <si>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</si>
  <si>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</si>
  <si>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</si>
  <si>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</si>
  <si>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</si>
  <si>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</si>
  <si>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</si>
  <si>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</si>
  <si>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</si>
  <si>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</si>
  <si>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</si>
  <si>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</si>
  <si>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</si>
  <si>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</si>
  <si>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</si>
  <si>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</si>
  <si>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</si>
  <si>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</si>
  <si>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</si>
  <si>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</si>
  <si>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</si>
  <si>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</si>
  <si>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</si>
  <si>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</si>
  <si>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</si>
  <si>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</si>
  <si>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</si>
  <si>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</si>
  <si>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</si>
  <si>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</si>
  <si>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</si>
  <si>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</si>
  <si>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</si>
  <si>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</si>
  <si>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</si>
  <si>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</si>
  <si>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</si>
  <si>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</si>
  <si>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</si>
  <si>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</si>
  <si>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</si>
  <si>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</si>
  <si>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</si>
  <si>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</si>
  <si>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</si>
  <si>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</si>
  <si>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</si>
  <si>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</si>
  <si>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</si>
  <si>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</si>
  <si>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</si>
  <si>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</si>
  <si>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</si>
  <si>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</si>
  <si>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</si>
  <si>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</si>
  <si>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</si>
  <si>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</si>
  <si>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</si>
  <si>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</si>
  <si>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</si>
  <si>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</si>
  <si>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</si>
  <si>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</si>
  <si>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</si>
  <si>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</si>
  <si>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</si>
  <si>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</si>
  <si>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</si>
  <si>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</si>
  <si>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</si>
  <si>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</si>
  <si>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</si>
  <si>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</si>
  <si>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</si>
  <si>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</si>
  <si>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</si>
  <si>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</si>
  <si>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</si>
  <si>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</si>
  <si>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</si>
  <si>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</si>
  <si>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</si>
  <si>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</si>
  <si>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</si>
  <si>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</si>
  <si>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</si>
  <si>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</si>
  <si>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</si>
  <si>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</si>
  <si>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</si>
  <si>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</si>
  <si>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</si>
  <si>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</si>
  <si>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</si>
  <si>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</si>
  <si>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</si>
  <si>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</si>
  <si>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</si>
  <si>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</si>
  <si>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</si>
  <si>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</si>
  <si>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</si>
  <si>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</si>
  <si>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</si>
  <si>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</si>
  <si>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</si>
  <si>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</si>
  <si>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</si>
  <si>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</si>
  <si>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</si>
  <si>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</si>
  <si>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</si>
  <si>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</si>
  <si>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</si>
  <si>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</si>
  <si>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</si>
  <si>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</si>
  <si>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</si>
  <si>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</si>
  <si>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</si>
  <si>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</si>
  <si>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</si>
  <si>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</si>
  <si>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</si>
  <si>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</si>
  <si>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</si>
  <si>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</si>
  <si>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</si>
  <si>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</si>
  <si>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</si>
  <si>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</si>
  <si>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</si>
  <si>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</si>
  <si>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</si>
  <si>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</si>
  <si>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</si>
  <si>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</si>
  <si>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</si>
  <si>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</si>
  <si>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</si>
  <si>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</si>
  <si>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</si>
  <si>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</si>
  <si>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</si>
  <si>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</si>
  <si>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</si>
  <si>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</si>
  <si>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</si>
  <si>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</si>
  <si>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</si>
  <si>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</si>
  <si>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</si>
  <si>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</si>
  <si>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</si>
  <si>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</si>
  <si>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</si>
  <si>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</si>
  <si>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</si>
  <si>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</si>
  <si>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</si>
  <si>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</si>
  <si>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</si>
  <si>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</si>
  <si>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</si>
  <si>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</si>
  <si>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</si>
  <si>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</si>
  <si>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</si>
  <si>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</si>
  <si>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</si>
  <si>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</si>
  <si>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</si>
  <si>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</si>
  <si>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</si>
  <si>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</si>
  <si>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</si>
  <si>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</si>
  <si>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</si>
  <si>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</si>
  <si>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</si>
  <si>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</si>
  <si>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</si>
  <si>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</si>
  <si>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</si>
  <si>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</si>
  <si>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</si>
  <si>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</si>
  <si>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</si>
  <si>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</si>
  <si>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</si>
  <si>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</si>
  <si>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</si>
  <si>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</si>
  <si>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</si>
  <si>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</si>
  <si>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</si>
  <si>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</si>
  <si>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</si>
  <si>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</si>
  <si>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</si>
  <si>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</si>
  <si>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</si>
  <si>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</si>
  <si>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</si>
  <si>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</si>
  <si>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</si>
  <si>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</si>
  <si>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</si>
  <si>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</si>
  <si>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</si>
  <si>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</si>
  <si>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</si>
  <si>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</si>
  <si>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</si>
  <si>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</si>
  <si>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</si>
  <si>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</si>
  <si>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</si>
  <si>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</si>
  <si>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</si>
  <si>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</si>
  <si>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</si>
  <si>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</si>
  <si>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</si>
  <si>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</si>
  <si>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</si>
  <si>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</si>
  <si>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</si>
  <si>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</si>
  <si>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</si>
  <si>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</si>
  <si>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</si>
  <si>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</si>
  <si>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</si>
  <si>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</si>
  <si>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</si>
  <si>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</si>
  <si>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</si>
  <si>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</si>
  <si>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</si>
  <si>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</si>
  <si>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</si>
  <si>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</si>
  <si>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</si>
  <si>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</si>
  <si>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</si>
  <si>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</si>
  <si>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</si>
  <si>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</si>
  <si>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</si>
  <si>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</si>
  <si>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</si>
  <si>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</si>
  <si>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</si>
  <si>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</si>
  <si>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</si>
  <si>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</si>
  <si>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</si>
  <si>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</si>
  <si>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</si>
  <si>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</si>
  <si>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</si>
  <si>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</si>
  <si>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</si>
  <si>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</si>
  <si>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</si>
  <si>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</si>
  <si>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</si>
  <si>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</si>
  <si>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</si>
  <si>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</si>
  <si>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</si>
  <si>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</si>
  <si>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</si>
  <si>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</si>
  <si>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</si>
  <si>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</si>
  <si>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</si>
  <si>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</si>
  <si>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</si>
  <si>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</si>
  <si>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</si>
  <si>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</si>
  <si>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</si>
  <si>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</si>
  <si>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</si>
  <si>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</si>
  <si>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</si>
  <si>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</si>
  <si>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</si>
  <si>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</si>
  <si>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</si>
  <si>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</si>
  <si>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</si>
  <si>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</si>
  <si>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</si>
  <si>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</si>
  <si>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</si>
  <si>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</si>
  <si>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</si>
  <si>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</si>
  <si>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</si>
  <si>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</si>
  <si>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</si>
  <si>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</si>
  <si>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</si>
  <si>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</si>
  <si>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</si>
  <si>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</si>
  <si>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</si>
  <si>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</si>
  <si>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</si>
  <si>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</si>
  <si>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</si>
  <si>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</si>
  <si>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</si>
  <si>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</si>
  <si>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</si>
  <si>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</si>
  <si>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</si>
  <si>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</si>
  <si>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</si>
  <si>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</si>
  <si>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</si>
  <si>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</si>
  <si>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</si>
  <si>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</si>
  <si>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</si>
  <si>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</si>
  <si>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</si>
  <si>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</si>
  <si>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</si>
  <si>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</si>
  <si>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</si>
  <si>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</si>
  <si>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</si>
  <si>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</si>
  <si>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</si>
  <si>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</si>
  <si>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</si>
  <si>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</si>
  <si>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</si>
  <si>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</si>
  <si>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</si>
  <si>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</si>
  <si>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</si>
  <si>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</si>
  <si>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</si>
  <si>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</si>
  <si>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</si>
  <si>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</si>
  <si>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</si>
  <si>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</si>
  <si>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</si>
  <si>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</si>
  <si>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</si>
  <si>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</si>
  <si>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</si>
  <si>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</si>
  <si>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</si>
  <si>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</si>
  <si>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</si>
  <si>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</si>
  <si>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</si>
  <si>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</si>
  <si>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</si>
  <si>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</si>
  <si>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</si>
  <si>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</si>
  <si>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</si>
  <si>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</si>
  <si>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</si>
  <si>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</si>
  <si>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</si>
  <si>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</si>
  <si>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</si>
  <si>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</si>
  <si>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</si>
  <si>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</si>
  <si>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</si>
  <si>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</si>
  <si>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</si>
  <si>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</si>
  <si>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</si>
  <si>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</si>
  <si>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</si>
  <si>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</si>
  <si>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</si>
  <si>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</si>
  <si>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</si>
  <si>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</si>
  <si>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</si>
  <si>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</si>
  <si>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</si>
  <si>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</si>
  <si>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</si>
  <si>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</si>
  <si>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</si>
  <si>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</si>
  <si>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</si>
  <si>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</si>
  <si>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</si>
  <si>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</si>
  <si>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</si>
  <si>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</si>
  <si>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</si>
  <si>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</si>
  <si>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</si>
  <si>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</si>
  <si>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</si>
  <si>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</si>
  <si>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</si>
  <si>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</si>
  <si>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</si>
  <si>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</si>
  <si>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</si>
  <si>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</si>
  <si>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</si>
  <si>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</si>
  <si>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</si>
  <si>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</si>
  <si>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</si>
  <si>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</si>
  <si>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</si>
  <si>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</si>
  <si>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</si>
  <si>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</si>
  <si>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</si>
  <si>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</si>
  <si>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</si>
  <si>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</si>
  <si>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</si>
  <si>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</si>
  <si>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</si>
  <si>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</si>
  <si>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</si>
  <si>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</si>
  <si>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</si>
  <si>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</si>
  <si>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</si>
  <si>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</si>
  <si>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</si>
  <si>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</si>
  <si>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</si>
  <si>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</si>
  <si>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</si>
  <si>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</si>
  <si>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</si>
  <si>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</si>
  <si>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</si>
  <si>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</si>
  <si>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</si>
  <si>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</si>
  <si>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</si>
  <si>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</si>
  <si>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</si>
  <si>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</si>
  <si>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</si>
  <si>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</si>
  <si>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</si>
  <si>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</si>
  <si>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</si>
  <si>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</si>
  <si>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</si>
  <si>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</si>
  <si>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</si>
  <si>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</si>
  <si>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</si>
  <si>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</si>
  <si>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</si>
  <si>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</si>
  <si>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</si>
  <si>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</si>
  <si>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</si>
  <si>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</si>
  <si>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</si>
  <si>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</si>
  <si>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</si>
  <si>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</si>
  <si>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</si>
  <si>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</si>
  <si>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</si>
  <si>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</si>
  <si>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</si>
  <si>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</si>
  <si>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</si>
  <si>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</si>
  <si>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</si>
  <si>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</si>
  <si>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</si>
  <si>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</si>
  <si>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</si>
  <si>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</si>
  <si>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</si>
  <si>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</si>
  <si>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</si>
  <si>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</si>
  <si>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</si>
  <si>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</si>
  <si>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</si>
  <si>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</si>
  <si>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</si>
  <si>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</si>
  <si>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</si>
  <si>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</si>
  <si>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</si>
  <si>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</si>
  <si>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</si>
  <si>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</si>
  <si>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</si>
  <si>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</si>
  <si>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</si>
  <si>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</si>
  <si>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</si>
  <si>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</si>
  <si>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</si>
  <si>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</si>
  <si>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</si>
  <si>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</si>
  <si>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</si>
  <si>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</si>
  <si>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</si>
  <si>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</si>
  <si>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</si>
  <si>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</si>
  <si>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</si>
  <si>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</si>
  <si>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</si>
  <si>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</si>
  <si>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</si>
  <si>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</si>
  <si>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</si>
  <si>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</si>
  <si>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</si>
  <si>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</si>
  <si>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</si>
  <si>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</si>
  <si>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</si>
  <si>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</si>
  <si>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</si>
  <si>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</si>
  <si>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</si>
  <si>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</si>
  <si>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</si>
  <si>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</si>
  <si>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</si>
  <si>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</si>
  <si>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</si>
  <si>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</si>
  <si>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</si>
  <si>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</si>
  <si>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</si>
  <si>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</si>
  <si>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</si>
  <si>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</si>
  <si>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</si>
  <si>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</si>
  <si>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</si>
  <si>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</si>
  <si>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</si>
  <si>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</si>
  <si>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</si>
  <si>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</si>
  <si>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</si>
  <si>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</si>
  <si>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</si>
  <si>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</si>
  <si>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</si>
  <si>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</si>
  <si>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</si>
  <si>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</si>
  <si>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</si>
  <si>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</si>
  <si>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</si>
  <si>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</si>
  <si>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</si>
  <si>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</si>
  <si>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</si>
  <si>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</si>
  <si>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</si>
  <si>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</si>
  <si>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</si>
  <si>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</si>
  <si>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</si>
  <si>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</si>
  <si>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</si>
  <si>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</si>
  <si>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</si>
  <si>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</si>
  <si>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</si>
  <si>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</si>
  <si>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</si>
  <si>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</si>
  <si>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</si>
  <si>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</si>
  <si>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</si>
  <si>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</si>
  <si>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</si>
  <si>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</si>
  <si>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</si>
  <si>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</si>
  <si>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</si>
  <si>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</si>
  <si>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</si>
  <si>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</si>
  <si>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</si>
  <si>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</si>
  <si>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</si>
  <si>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</si>
  <si>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</si>
  <si>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</si>
  <si>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</si>
  <si>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</si>
  <si>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</si>
  <si>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</si>
  <si>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</si>
  <si>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</si>
  <si>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</si>
  <si>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</si>
  <si>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</si>
  <si>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</si>
  <si>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</si>
  <si>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</si>
  <si>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</si>
  <si>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</si>
  <si>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</si>
  <si>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</si>
  <si>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</si>
  <si>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</si>
  <si>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</si>
  <si>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</si>
  <si>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</si>
  <si>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</si>
  <si>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</si>
  <si>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</si>
  <si>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</si>
  <si>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</si>
  <si>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</si>
  <si>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</si>
  <si>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</si>
  <si>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</si>
  <si>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</si>
  <si>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</si>
  <si>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</si>
  <si>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</si>
  <si>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</si>
  <si>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</si>
  <si>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</si>
  <si>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</si>
  <si>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</si>
  <si>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</si>
  <si>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</si>
  <si>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</si>
  <si>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</si>
  <si>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</si>
  <si>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</si>
  <si>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</si>
  <si>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</si>
  <si>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</si>
  <si>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</si>
  <si>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</si>
  <si>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</si>
  <si>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</si>
  <si>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</si>
  <si>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</si>
  <si>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</si>
  <si>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</si>
  <si>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</si>
  <si>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</si>
  <si>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</si>
  <si>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</si>
  <si>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</si>
  <si>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</si>
  <si>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</si>
  <si>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</si>
  <si>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</si>
  <si>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</si>
  <si>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</si>
  <si>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</si>
  <si>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</si>
  <si>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</si>
  <si>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</si>
  <si>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</si>
  <si>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</si>
  <si>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</si>
  <si>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</si>
  <si>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</si>
  <si>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</si>
  <si>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</si>
  <si>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</si>
  <si>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</si>
  <si>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</si>
  <si>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</si>
  <si>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</si>
  <si>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</si>
  <si>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</si>
  <si>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</si>
  <si>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</si>
  <si>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</si>
  <si>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</si>
  <si>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</si>
  <si>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</si>
  <si>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</si>
  <si>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</si>
  <si>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</si>
  <si>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</si>
  <si>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</si>
  <si>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</si>
  <si>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</si>
  <si>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</si>
  <si>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</si>
  <si>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</si>
  <si>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</si>
  <si>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</si>
  <si>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</si>
  <si>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</si>
  <si>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</si>
  <si>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</si>
  <si>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</si>
  <si>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</si>
  <si>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</si>
  <si>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</si>
  <si>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</si>
  <si>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</si>
  <si>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</si>
  <si>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</si>
  <si>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</si>
  <si>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</si>
  <si>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</si>
  <si>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</si>
  <si>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</si>
  <si>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</si>
  <si>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</si>
  <si>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</si>
  <si>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</si>
  <si>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</si>
  <si>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</si>
  <si>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</si>
  <si>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</si>
  <si>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</si>
  <si>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</si>
  <si>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</si>
  <si>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</si>
  <si>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</si>
  <si>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</si>
  <si>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</si>
  <si>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</si>
  <si>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</si>
  <si>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</si>
  <si>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</si>
  <si>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</si>
  <si>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</si>
  <si>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</si>
  <si>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</si>
  <si>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</si>
  <si>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</si>
  <si>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</si>
  <si>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</si>
  <si>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</si>
  <si>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</si>
  <si>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</si>
  <si>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</si>
  <si>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</si>
  <si>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</si>
  <si>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</si>
  <si>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</si>
  <si>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</si>
  <si>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</si>
  <si>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</si>
  <si>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</si>
  <si>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</si>
  <si>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</si>
  <si>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</si>
  <si>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</si>
  <si>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</si>
  <si>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</si>
  <si>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</si>
  <si>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</si>
  <si>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</si>
  <si>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</si>
  <si>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</si>
  <si>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</si>
  <si>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</si>
  <si>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</si>
  <si>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</si>
  <si>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</si>
  <si>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</si>
  <si>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</si>
  <si>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</si>
  <si>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</si>
  <si>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</si>
  <si>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</si>
  <si>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</si>
  <si>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</si>
  <si>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</si>
  <si>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</si>
  <si>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</si>
  <si>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</si>
  <si>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</si>
  <si>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</si>
  <si>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</si>
  <si>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</si>
  <si>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</si>
  <si>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</si>
  <si>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</si>
  <si>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</si>
  <si>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</si>
  <si>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</si>
  <si>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</si>
  <si>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</si>
  <si>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</si>
  <si>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</si>
  <si>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</si>
  <si>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</si>
  <si>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</si>
  <si>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</si>
  <si>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</si>
  <si>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</si>
  <si>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</si>
  <si>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</si>
  <si>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</si>
  <si>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</si>
  <si>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</si>
  <si>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</si>
  <si>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</si>
  <si>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</si>
  <si>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</si>
  <si>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</si>
  <si>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</si>
  <si>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</si>
  <si>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</si>
  <si>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</si>
  <si>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</si>
  <si>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</si>
  <si>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</si>
  <si>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</si>
  <si>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</si>
  <si>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</si>
  <si>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</si>
  <si>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</si>
  <si>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</si>
  <si>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</si>
  <si>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</si>
  <si>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</si>
  <si>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</si>
  <si>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</si>
  <si>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</si>
  <si>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</si>
  <si>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</si>
  <si>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</si>
  <si>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</si>
  <si>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</si>
  <si>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</si>
  <si>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</si>
  <si>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</si>
  <si>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</si>
  <si>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</si>
  <si>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</si>
  <si>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</si>
  <si>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</si>
  <si>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</si>
  <si>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</si>
  <si>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</si>
  <si>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</si>
  <si>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</si>
  <si>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</si>
  <si>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</si>
  <si>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</si>
  <si>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</si>
  <si>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</si>
  <si>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</si>
  <si>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</si>
  <si>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</si>
  <si>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</si>
  <si>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</si>
  <si>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</si>
  <si>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</si>
  <si>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</si>
  <si>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</si>
  <si>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</si>
  <si>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</si>
  <si>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</si>
  <si>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</si>
  <si>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</si>
  <si>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</si>
  <si>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</si>
  <si>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</si>
  <si>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</si>
  <si>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</si>
  <si>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</si>
  <si>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</si>
  <si>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</si>
  <si>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</si>
  <si>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</si>
  <si>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</si>
  <si>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</si>
  <si>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</si>
  <si>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</si>
  <si>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</si>
  <si>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</si>
  <si>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</si>
  <si>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</si>
  <si>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</si>
  <si>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</si>
  <si>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</si>
  <si>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</si>
  <si>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</si>
  <si>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</si>
  <si>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</si>
  <si>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</si>
  <si>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</si>
  <si>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</si>
  <si>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</si>
  <si>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</si>
  <si>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</si>
  <si>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</si>
  <si>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</si>
  <si>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</si>
  <si>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</si>
  <si>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</si>
  <si>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</si>
  <si>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</si>
  <si>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</si>
  <si>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</si>
  <si>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</si>
  <si>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</si>
  <si>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</si>
  <si>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</si>
  <si>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</si>
  <si>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</si>
  <si>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</si>
  <si>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</si>
  <si>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</si>
  <si>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</si>
  <si>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</si>
  <si>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</si>
  <si>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</si>
  <si>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</si>
  <si>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</si>
  <si>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</si>
  <si>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</si>
  <si>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</si>
  <si>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</si>
  <si>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</si>
  <si>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</si>
  <si>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</si>
  <si>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</si>
  <si>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</si>
  <si>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</si>
  <si>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</si>
  <si>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</si>
  <si>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</si>
  <si>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</si>
  <si>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</si>
  <si>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</si>
  <si>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</si>
  <si>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</si>
  <si>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</si>
  <si>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</si>
  <si>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</si>
  <si>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</si>
  <si>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</si>
  <si>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</si>
  <si>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</si>
  <si>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</si>
  <si>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</si>
  <si>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</si>
  <si>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</si>
  <si>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</si>
  <si>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</si>
  <si>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</si>
  <si>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</si>
  <si>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</si>
  <si>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</si>
  <si>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</si>
  <si>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</si>
  <si>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</si>
  <si>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</si>
  <si>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</si>
  <si>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</si>
  <si>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</si>
  <si>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</si>
  <si>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</si>
  <si>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</si>
  <si>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</si>
  <si>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</si>
  <si>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</si>
  <si>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</si>
  <si>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</si>
  <si>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</si>
  <si>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</si>
  <si>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</si>
  <si>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</si>
  <si>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</si>
  <si>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</si>
  <si>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</si>
  <si>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</si>
  <si>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</si>
  <si>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</si>
  <si>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</si>
  <si>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</si>
  <si>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</si>
  <si>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</si>
  <si>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</si>
  <si>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</si>
  <si>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</si>
  <si>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</si>
  <si>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</si>
  <si>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</si>
  <si>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</si>
  <si>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</si>
  <si>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</si>
  <si>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</si>
  <si>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</si>
  <si>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</si>
  <si>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</si>
  <si>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</si>
  <si>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</si>
  <si>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</si>
  <si>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</si>
  <si>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</si>
  <si>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</si>
  <si>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</si>
  <si>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</si>
  <si>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</si>
  <si>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</si>
  <si>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</si>
  <si>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</si>
  <si>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</si>
  <si>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</si>
  <si>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</si>
  <si>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</si>
  <si>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</si>
  <si>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</si>
  <si>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</si>
  <si>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</si>
  <si>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</si>
  <si>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</si>
  <si>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</si>
  <si>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</si>
  <si>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</si>
  <si>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</si>
  <si>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</si>
  <si>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</si>
  <si>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</si>
  <si>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</si>
  <si>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</si>
  <si>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</si>
  <si>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</si>
  <si>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</si>
  <si>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</si>
  <si>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</si>
  <si>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</si>
  <si>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</si>
  <si>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</si>
  <si>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</si>
  <si>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</si>
  <si>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</si>
  <si>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</si>
  <si>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</si>
  <si>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</si>
  <si>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</si>
  <si>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</si>
  <si>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</si>
  <si>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</si>
  <si>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</si>
  <si>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</si>
  <si>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</si>
  <si>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</si>
  <si>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</si>
  <si>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</si>
  <si>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</si>
  <si>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</si>
  <si>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</si>
  <si>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</si>
  <si>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</si>
  <si>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</si>
  <si>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</si>
  <si>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</si>
  <si>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</si>
  <si>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</si>
  <si>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</si>
  <si>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</si>
  <si>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</si>
  <si>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</si>
  <si>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</si>
  <si>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</si>
  <si>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</si>
  <si>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</si>
  <si>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</si>
  <si>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</si>
  <si>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</si>
  <si>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</si>
  <si>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</si>
  <si>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</si>
  <si>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</si>
  <si>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</si>
  <si>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</si>
  <si>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</si>
  <si>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</si>
  <si>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</si>
  <si>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</si>
  <si>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</si>
  <si>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</si>
  <si>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</si>
  <si>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</si>
  <si>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</si>
  <si>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</si>
  <si>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</si>
  <si>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</si>
  <si>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</si>
  <si>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</si>
  <si>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</si>
  <si>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</si>
  <si>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</si>
  <si>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</si>
  <si>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</si>
  <si>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</si>
  <si>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</si>
  <si>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</si>
  <si>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</si>
  <si>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</si>
  <si>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</si>
  <si>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</si>
  <si>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</si>
  <si>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</si>
  <si>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</si>
  <si>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</si>
  <si>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</si>
  <si>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</si>
  <si>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</si>
  <si>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</si>
  <si>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</si>
  <si>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</si>
  <si>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</si>
  <si>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</si>
  <si>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</si>
  <si>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</si>
  <si>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</si>
  <si>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</si>
  <si>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</si>
  <si>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</si>
  <si>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</si>
  <si>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</si>
  <si>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</si>
  <si>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</si>
  <si>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</si>
  <si>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</si>
  <si>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</si>
  <si>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</si>
  <si>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</si>
  <si>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</si>
  <si>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</si>
  <si>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</si>
  <si>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</si>
  <si>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</si>
  <si>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</si>
  <si>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</si>
  <si>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</si>
  <si>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</si>
  <si>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</si>
  <si>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</si>
  <si>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</si>
  <si>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</si>
  <si>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</si>
  <si>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</si>
  <si>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</si>
  <si>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</si>
  <si>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</si>
  <si>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</si>
  <si>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</si>
  <si>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</si>
  <si>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</si>
  <si>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</si>
  <si>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</si>
  <si>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</si>
  <si>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</si>
  <si>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</si>
  <si>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</si>
  <si>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</si>
  <si>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</si>
  <si>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</si>
  <si>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</si>
  <si>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</si>
  <si>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</si>
  <si>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</si>
  <si>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</si>
  <si>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</si>
  <si>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</si>
  <si>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</si>
  <si>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</si>
  <si>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</si>
  <si>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</si>
  <si>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</si>
  <si>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</si>
  <si>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</si>
  <si>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</si>
  <si>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</si>
  <si>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</si>
  <si>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</si>
  <si>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</si>
  <si>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</si>
  <si>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</si>
  <si>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</si>
  <si>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</si>
  <si>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</si>
  <si>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</si>
  <si>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</si>
  <si>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</si>
  <si>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</si>
  <si>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</si>
  <si>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</si>
  <si>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</si>
  <si>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</si>
  <si>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</si>
  <si>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</si>
  <si>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</si>
  <si>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</si>
  <si>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</si>
  <si>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</si>
  <si>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</si>
  <si>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</si>
  <si>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</si>
  <si>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</si>
  <si>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</si>
  <si>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</si>
  <si>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</si>
  <si>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</si>
  <si>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</si>
  <si>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</si>
  <si>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</si>
  <si>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</si>
  <si>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</si>
  <si>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</si>
  <si>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</si>
  <si>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</si>
  <si>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</si>
  <si>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</si>
  <si>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</si>
  <si>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</si>
  <si>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</si>
  <si>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</si>
  <si>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</si>
  <si>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</si>
  <si>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</si>
  <si>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</si>
  <si>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</si>
  <si>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</si>
  <si>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</si>
  <si>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</si>
  <si>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</si>
  <si>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</si>
  <si>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</si>
  <si>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</si>
  <si>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</si>
  <si>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</si>
  <si>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</si>
  <si>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</si>
  <si>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</si>
  <si>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</si>
  <si>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</si>
  <si>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</si>
  <si>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</si>
  <si>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</si>
  <si>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</si>
  <si>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</si>
  <si>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</si>
  <si>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</si>
  <si>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</si>
  <si>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</si>
  <si>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</si>
  <si>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</si>
  <si>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</si>
  <si>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</si>
  <si>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</si>
  <si>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</si>
  <si>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</si>
  <si>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</si>
  <si>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</si>
  <si>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</si>
  <si>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</si>
  <si>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</si>
  <si>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</si>
  <si>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</si>
  <si>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</si>
  <si>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</si>
  <si>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</si>
  <si>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</si>
  <si>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</si>
  <si>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</si>
  <si>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</si>
  <si>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</si>
  <si>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</si>
  <si>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</si>
  <si>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</si>
  <si>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</si>
  <si>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</si>
  <si>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</si>
  <si>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</si>
  <si>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</si>
  <si>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</si>
  <si>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</si>
  <si>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</si>
  <si>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</si>
  <si>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</si>
  <si>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</si>
  <si>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</si>
  <si>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</si>
  <si>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</si>
  <si>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</si>
  <si>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</si>
  <si>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</si>
  <si>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</si>
  <si>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</si>
  <si>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</si>
  <si>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</si>
  <si>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</si>
  <si>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</si>
  <si>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</si>
  <si>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</si>
  <si>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</si>
  <si>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</si>
  <si>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</si>
  <si>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</si>
  <si>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</si>
  <si>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</si>
  <si>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</si>
  <si>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</si>
  <si>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</si>
  <si>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</si>
  <si>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</si>
  <si>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</si>
  <si>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</si>
  <si>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</si>
  <si>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</si>
  <si>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</si>
  <si>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</si>
  <si>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</si>
  <si>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</si>
  <si>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</si>
  <si>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</si>
  <si>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</si>
  <si>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</si>
  <si>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</si>
  <si>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</si>
  <si>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</si>
  <si>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</si>
  <si>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</si>
  <si>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</si>
  <si>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</si>
  <si>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</si>
  <si>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</si>
  <si>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</si>
  <si>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</si>
  <si>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</si>
  <si>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</si>
  <si>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</si>
  <si>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</si>
  <si>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</si>
  <si>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</si>
  <si>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</si>
  <si>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</si>
  <si>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</si>
  <si>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</si>
  <si>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</si>
  <si>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</si>
  <si>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</si>
  <si>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</si>
  <si>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</si>
  <si>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</si>
  <si>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</si>
  <si>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</si>
  <si>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</si>
  <si>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</si>
  <si>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</si>
  <si>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</si>
  <si>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</si>
  <si>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</si>
  <si>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</si>
  <si>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</si>
  <si>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</si>
  <si>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</si>
  <si>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</si>
  <si>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</si>
  <si>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</si>
  <si>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</si>
  <si>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</si>
  <si>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</si>
  <si>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</si>
  <si>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</si>
  <si>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</si>
  <si>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</si>
  <si>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</si>
  <si>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</si>
  <si>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</si>
  <si>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</si>
  <si>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</si>
  <si>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</si>
  <si>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</si>
  <si>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</si>
  <si>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</si>
  <si>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</si>
  <si>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</si>
  <si>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</si>
  <si>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</si>
  <si>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</si>
  <si>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</si>
  <si>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</si>
  <si>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</si>
  <si>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</si>
  <si>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</si>
  <si>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</si>
  <si>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</si>
  <si>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</si>
  <si>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</si>
  <si>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</si>
  <si>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</si>
  <si>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</si>
  <si>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</si>
  <si>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</si>
  <si>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</si>
  <si>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</si>
  <si>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</si>
  <si>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</si>
  <si>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</si>
  <si>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</si>
  <si>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</si>
  <si>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</si>
  <si>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</si>
  <si>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</si>
  <si>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</si>
  <si>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</si>
  <si>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</si>
  <si>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</si>
  <si>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</si>
  <si>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</si>
  <si>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</si>
  <si>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</si>
  <si>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</si>
  <si>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</si>
  <si>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</si>
  <si>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</si>
  <si>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</si>
  <si>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</si>
  <si>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</si>
  <si>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</si>
  <si>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</si>
  <si>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</si>
  <si>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</si>
  <si>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</si>
  <si>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</si>
  <si>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</si>
  <si>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</si>
  <si>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</si>
  <si>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</si>
  <si>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</si>
  <si>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</si>
  <si>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</si>
  <si>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</si>
  <si>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</si>
  <si>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</si>
  <si>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</si>
  <si>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</si>
  <si>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</si>
  <si>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</si>
  <si>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</si>
  <si>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</si>
  <si>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</si>
  <si>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</si>
  <si>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</si>
  <si>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</si>
  <si>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</si>
  <si>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</si>
  <si>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</si>
  <si>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</si>
  <si>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</si>
  <si>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</si>
  <si>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</si>
  <si>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</si>
  <si>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</si>
  <si>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</si>
  <si>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</si>
  <si>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</si>
  <si>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</si>
  <si>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</si>
  <si>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</si>
  <si>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</si>
  <si>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</si>
  <si>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</si>
  <si>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</si>
  <si>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</si>
  <si>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</si>
  <si>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</si>
  <si>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</si>
  <si>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</si>
  <si>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</si>
  <si>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</si>
  <si>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</si>
  <si>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</si>
  <si>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</si>
  <si>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</si>
  <si>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</si>
  <si>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</si>
  <si>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</si>
  <si>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</si>
  <si>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</si>
  <si>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</si>
  <si>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</si>
  <si>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</si>
  <si>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</si>
  <si>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</si>
  <si>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</si>
  <si>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</si>
  <si>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</si>
  <si>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</si>
  <si>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</si>
  <si>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</si>
  <si>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</si>
  <si>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</si>
  <si>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</si>
  <si>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</si>
  <si>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</si>
  <si>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</si>
  <si>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</si>
  <si>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</si>
  <si>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</si>
  <si>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</si>
  <si>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</si>
  <si>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</si>
  <si>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</si>
  <si>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</si>
  <si>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</si>
  <si>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</si>
  <si>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</si>
  <si>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</si>
  <si>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</si>
  <si>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</si>
  <si>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</si>
  <si>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</si>
  <si>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</si>
  <si>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</si>
  <si>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</si>
  <si>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</si>
  <si>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</si>
  <si>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</si>
  <si>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</si>
  <si>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</si>
  <si>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</si>
  <si>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</si>
  <si>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</si>
  <si>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</si>
  <si>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</si>
  <si>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</si>
  <si>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</si>
  <si>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</si>
  <si>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</si>
  <si>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</si>
  <si>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</si>
  <si>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</si>
  <si>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</si>
  <si>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</si>
  <si>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</si>
  <si>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</si>
  <si>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</si>
  <si>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</si>
  <si>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</si>
  <si>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</si>
  <si>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</si>
  <si>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</si>
  <si>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</si>
  <si>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</si>
  <si>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</si>
  <si>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</si>
  <si>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</si>
  <si>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</si>
  <si>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</si>
  <si>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</si>
  <si>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</si>
  <si>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</si>
  <si>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</si>
  <si>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</si>
  <si>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</si>
  <si>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</si>
  <si>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</si>
  <si>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</si>
  <si>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</si>
  <si>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</si>
  <si>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</si>
  <si>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</si>
  <si>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</si>
  <si>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</si>
  <si>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</si>
  <si>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</si>
  <si>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</si>
  <si>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</si>
  <si>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</si>
  <si>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</si>
  <si>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</si>
  <si>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</si>
  <si>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</si>
  <si>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</si>
  <si>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</si>
  <si>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</si>
  <si>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</si>
  <si>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</si>
  <si>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</si>
  <si>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</si>
  <si>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</si>
  <si>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</si>
  <si>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</si>
  <si>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</si>
  <si>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</si>
  <si>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</si>
  <si>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</si>
  <si>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</si>
  <si>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</si>
  <si>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</si>
  <si>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</si>
  <si>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</si>
  <si>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</si>
  <si>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</si>
  <si>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</si>
  <si>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</si>
  <si>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</si>
  <si>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</si>
  <si>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</si>
  <si>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</si>
  <si>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</si>
  <si>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</si>
  <si>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</si>
  <si>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</si>
  <si>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</si>
  <si>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</si>
  <si>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</si>
  <si>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</si>
  <si>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</si>
  <si>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</si>
  <si>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</si>
  <si>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</si>
  <si>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</si>
  <si>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</si>
  <si>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</si>
  <si>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</si>
  <si>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</si>
  <si>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</si>
  <si>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</si>
  <si>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</si>
  <si>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</si>
  <si>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</si>
  <si>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</si>
  <si>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</si>
  <si>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</si>
  <si>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</si>
  <si>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</si>
  <si>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</si>
  <si>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</si>
  <si>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</si>
  <si>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</si>
  <si>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</si>
  <si>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</si>
  <si>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</si>
  <si>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</si>
  <si>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</si>
  <si>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</si>
  <si>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</si>
  <si>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</si>
  <si>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</si>
  <si>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</si>
  <si>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</si>
  <si>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</si>
  <si>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</si>
  <si>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</si>
  <si>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</si>
  <si>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</si>
  <si>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</si>
  <si>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</si>
  <si>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</si>
  <si>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</si>
  <si>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</si>
  <si>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</si>
  <si>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</si>
  <si>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</si>
  <si>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</si>
  <si>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</si>
  <si>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</si>
  <si>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</si>
  <si>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</si>
  <si>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</si>
  <si>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</si>
  <si>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</si>
  <si>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</si>
  <si>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</si>
  <si>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</si>
  <si>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</si>
  <si>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</si>
  <si>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</si>
  <si>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</si>
  <si>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</si>
  <si>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</si>
  <si>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</si>
  <si>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</si>
  <si>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</si>
  <si>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</si>
  <si>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</si>
  <si>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</si>
  <si>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</si>
  <si>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</si>
  <si>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</si>
  <si>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</si>
  <si>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</si>
  <si>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</si>
  <si>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</si>
  <si>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</si>
  <si>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</si>
  <si>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</si>
  <si>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</si>
  <si>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</si>
  <si>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</si>
  <si>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</si>
  <si>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</si>
  <si>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</si>
  <si>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</si>
  <si>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</si>
  <si>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</si>
  <si>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</si>
  <si>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</si>
  <si>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</si>
  <si>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</si>
  <si>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</si>
  <si>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</si>
  <si>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</si>
  <si>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</si>
  <si>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</si>
  <si>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</si>
  <si>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</si>
  <si>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</si>
  <si>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</si>
  <si>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</si>
  <si>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</si>
  <si>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</si>
  <si>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</si>
  <si>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</si>
  <si>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</si>
  <si>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</si>
  <si>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</si>
  <si>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</si>
  <si>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</si>
  <si>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</si>
  <si>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</si>
  <si>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</si>
  <si>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</si>
  <si>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</si>
  <si>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</si>
  <si>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</si>
  <si>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</si>
  <si>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</si>
  <si>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</si>
  <si>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</si>
  <si>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</si>
  <si>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</si>
  <si>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</si>
  <si>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</si>
  <si>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</si>
  <si>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</si>
  <si>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</si>
  <si>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</si>
  <si>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</si>
  <si>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</si>
  <si>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</si>
  <si>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</si>
  <si>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</si>
  <si>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</si>
  <si>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</si>
  <si>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</si>
  <si>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</si>
  <si>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</si>
  <si>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</si>
  <si>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</si>
  <si>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</si>
  <si>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</si>
  <si>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</si>
  <si>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</si>
  <si>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</si>
  <si>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</si>
  <si>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</si>
  <si>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</si>
  <si>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</si>
  <si>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</si>
  <si>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</si>
  <si>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</si>
  <si>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</si>
  <si>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</si>
  <si>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</si>
  <si>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</si>
  <si>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</si>
  <si>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</si>
  <si>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</si>
  <si>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</si>
  <si>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</si>
  <si>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</si>
  <si>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</si>
  <si>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</si>
  <si>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</si>
  <si>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</si>
  <si>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</si>
  <si>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</si>
  <si>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</si>
  <si>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</si>
  <si>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</si>
  <si>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</si>
  <si>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</si>
  <si>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</si>
  <si>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</si>
  <si>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</si>
  <si>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</si>
  <si>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</si>
  <si>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</si>
  <si>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</si>
  <si>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</si>
  <si>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</si>
  <si>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</si>
  <si>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</si>
  <si>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</si>
  <si>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</si>
  <si>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</si>
  <si>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</si>
  <si>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</si>
  <si>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</si>
  <si>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</si>
  <si>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</si>
  <si>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</si>
  <si>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</si>
  <si>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</si>
  <si>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</si>
  <si>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</si>
  <si>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</si>
  <si>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</si>
  <si>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</si>
  <si>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</si>
  <si>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</si>
  <si>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</si>
  <si>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</si>
  <si>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</si>
  <si>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</si>
  <si>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</si>
  <si>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</si>
  <si>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</si>
  <si>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</si>
  <si>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</si>
  <si>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</si>
  <si>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</si>
  <si>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</si>
  <si>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</si>
  <si>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</si>
  <si>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</si>
  <si>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</si>
  <si>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</si>
  <si>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</si>
  <si>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</si>
  <si>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</si>
  <si>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</si>
  <si>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</si>
  <si>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</si>
  <si>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</si>
  <si>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</si>
  <si>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</si>
  <si>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</si>
  <si>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</si>
  <si>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</si>
  <si>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</si>
  <si>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</si>
  <si>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</si>
  <si>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</si>
  <si>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</si>
  <si>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</si>
  <si>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</si>
  <si>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</si>
  <si>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</si>
  <si>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</si>
  <si>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</si>
  <si>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</si>
  <si>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</si>
  <si>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</si>
  <si>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</si>
  <si>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</si>
  <si>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</si>
  <si>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</si>
  <si>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</si>
  <si>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</si>
  <si>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</si>
  <si>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</si>
  <si>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</si>
  <si>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</si>
  <si>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</si>
  <si>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</si>
  <si>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</si>
  <si>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</si>
  <si>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</si>
  <si>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</si>
  <si>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</si>
  <si>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</si>
  <si>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</si>
  <si>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</si>
  <si>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</si>
  <si>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</si>
  <si>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</si>
  <si>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</si>
  <si>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</si>
  <si>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</si>
  <si>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</si>
  <si>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</si>
  <si>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</si>
  <si>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</si>
  <si>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</si>
  <si>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</si>
  <si>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</si>
  <si>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</si>
  <si>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</si>
  <si>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</si>
  <si>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</si>
  <si>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</si>
  <si>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</si>
  <si>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</si>
  <si>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</si>
  <si>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</si>
  <si>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</si>
  <si>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</si>
  <si>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</si>
  <si>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</si>
  <si>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</si>
  <si>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</si>
  <si>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</si>
  <si>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</si>
  <si>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</si>
  <si>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</si>
  <si>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</si>
  <si>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</si>
  <si>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</si>
  <si>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</si>
  <si>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</si>
  <si>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</si>
  <si>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</si>
  <si>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</si>
  <si>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</si>
  <si>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</si>
  <si>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</si>
  <si>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</si>
  <si>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</si>
  <si>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</si>
  <si>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</si>
  <si>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</si>
  <si>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</si>
  <si>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</si>
  <si>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</si>
  <si>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</si>
  <si>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</si>
  <si>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</si>
  <si>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</si>
  <si>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</si>
  <si>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</si>
  <si>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</si>
  <si>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</si>
  <si>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</si>
  <si>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</si>
  <si>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</si>
  <si>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</si>
  <si>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</si>
  <si>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</si>
  <si>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</si>
  <si>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</si>
  <si>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</si>
  <si>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</si>
  <si>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</si>
  <si>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</si>
  <si>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</si>
  <si>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</si>
  <si>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</si>
  <si>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</si>
  <si>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</si>
  <si>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</si>
  <si>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</si>
  <si>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</si>
  <si>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</si>
  <si>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</si>
  <si>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</si>
  <si>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</si>
  <si>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</si>
  <si>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</si>
  <si>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</si>
  <si>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</si>
  <si>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</si>
  <si>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</si>
  <si>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</si>
  <si>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</si>
  <si>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</si>
  <si>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</si>
  <si>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</si>
  <si>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</si>
  <si>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</si>
  <si>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</si>
  <si>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</si>
  <si>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</si>
  <si>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</si>
  <si>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</si>
  <si>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</si>
  <si>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</si>
  <si>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</si>
  <si>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</si>
  <si>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</si>
  <si>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</si>
  <si>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</si>
  <si>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</si>
  <si>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</si>
  <si>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</si>
  <si>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</si>
  <si>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</si>
  <si>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</si>
  <si>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</si>
  <si>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</si>
  <si>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</si>
  <si>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</si>
  <si>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</si>
  <si>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</si>
  <si>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</si>
  <si>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</si>
  <si>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</si>
  <si>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</si>
  <si>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</si>
  <si>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</si>
  <si>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</si>
  <si>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</si>
  <si>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</si>
  <si>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</si>
  <si>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</si>
  <si>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</si>
  <si>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</si>
  <si>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</si>
  <si>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</si>
  <si>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</si>
  <si>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</si>
  <si>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</si>
  <si>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</si>
  <si>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</si>
  <si>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</si>
  <si>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</si>
  <si>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</si>
  <si>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</si>
  <si>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</si>
  <si>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</si>
  <si>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</si>
  <si>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</si>
  <si>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</si>
  <si>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</si>
  <si>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</si>
  <si>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</si>
  <si>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</si>
  <si>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</si>
  <si>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</si>
  <si>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</si>
  <si>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</si>
  <si>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</si>
  <si>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</si>
  <si>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</si>
  <si>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</si>
  <si>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</si>
  <si>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</si>
  <si>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</si>
  <si>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</si>
  <si>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</si>
  <si>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</si>
  <si>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</si>
  <si>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</si>
  <si>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</si>
  <si>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</si>
  <si>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</si>
  <si>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</si>
  <si>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</si>
  <si>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</si>
  <si>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</si>
  <si>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</si>
  <si>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</si>
  <si>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</si>
  <si>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</si>
  <si>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</si>
  <si>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</si>
  <si>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</si>
  <si>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</si>
  <si>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</si>
  <si>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</si>
  <si>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</si>
  <si>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</si>
  <si>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</si>
  <si>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</si>
  <si>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</si>
  <si>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</si>
  <si>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</si>
  <si>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</si>
  <si>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</si>
  <si>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</si>
  <si>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</si>
  <si>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</si>
  <si>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</si>
  <si>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</si>
  <si>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</si>
  <si>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</si>
  <si>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</si>
  <si>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</si>
  <si>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</si>
  <si>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</si>
  <si>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</si>
  <si>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</si>
  <si>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</si>
  <si>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</si>
  <si>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</si>
  <si>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</si>
  <si>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</si>
  <si>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</si>
  <si>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</si>
  <si>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</si>
  <si>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</si>
  <si>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</si>
  <si>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</si>
  <si>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</si>
  <si>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</si>
  <si>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</si>
  <si>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</si>
  <si>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</si>
  <si>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</si>
  <si>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</si>
  <si>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</si>
  <si>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</si>
  <si>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</si>
  <si>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</si>
  <si>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</si>
  <si>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</si>
  <si>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</si>
  <si>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</si>
  <si>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</si>
  <si>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</si>
  <si>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</si>
  <si>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</si>
  <si>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</si>
  <si>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</si>
  <si>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</si>
  <si>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</si>
  <si>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</si>
  <si>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</si>
  <si>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</si>
  <si>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</si>
  <si>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</si>
  <si>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</si>
  <si>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</si>
  <si>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</si>
  <si>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</si>
  <si>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</si>
  <si>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</si>
  <si>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</si>
  <si>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</si>
  <si>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</si>
  <si>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</si>
  <si>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</si>
  <si>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</si>
  <si>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</si>
  <si>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</si>
  <si>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</si>
  <si>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</si>
  <si>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</si>
  <si>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</si>
  <si>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</si>
  <si>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</si>
  <si>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</si>
  <si>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</si>
  <si>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</si>
  <si>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</si>
  <si>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</si>
  <si>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</si>
  <si>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</si>
  <si>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</si>
  <si>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</si>
  <si>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</si>
  <si>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</si>
  <si>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</si>
  <si>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</si>
  <si>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</si>
  <si>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</si>
  <si>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</si>
  <si>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</si>
  <si>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</si>
  <si>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</si>
  <si>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</si>
  <si>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</si>
  <si>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</si>
  <si>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</si>
  <si>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</si>
  <si>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</si>
  <si>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</si>
  <si>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</si>
  <si>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</si>
  <si>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</si>
  <si>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</si>
  <si>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</si>
  <si>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</si>
  <si>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</si>
  <si>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</si>
  <si>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</si>
  <si>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</si>
  <si>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</si>
  <si>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</si>
  <si>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</si>
  <si>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</si>
  <si>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</si>
  <si>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</si>
  <si>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</si>
  <si>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</si>
  <si>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</si>
  <si>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</si>
  <si>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</si>
  <si>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</si>
  <si>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</si>
  <si>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</si>
  <si>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</si>
  <si>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</si>
  <si>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</si>
  <si>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</si>
  <si>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</si>
  <si>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</si>
  <si>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</si>
  <si>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</si>
  <si>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</si>
  <si>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</si>
  <si>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</si>
  <si>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</si>
  <si>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</si>
  <si>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</si>
  <si>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</si>
  <si>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</si>
  <si>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</si>
  <si>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</si>
  <si>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</si>
  <si>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</si>
  <si>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</si>
  <si>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</si>
  <si>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</si>
  <si>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</si>
  <si>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</si>
  <si>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</si>
  <si>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</si>
  <si>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</si>
  <si>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</si>
  <si>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</si>
  <si>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</si>
  <si>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</si>
  <si>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</si>
  <si>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</si>
  <si>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</si>
  <si>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</si>
  <si>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</si>
  <si>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</si>
  <si>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</si>
  <si>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</si>
  <si>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</si>
  <si>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</si>
  <si>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</si>
  <si>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</si>
  <si>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</si>
  <si>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</si>
  <si>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</si>
  <si>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</si>
  <si>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</si>
  <si>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</si>
  <si>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</si>
  <si>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</si>
  <si>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</si>
  <si>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</si>
  <si>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</si>
  <si>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</si>
  <si>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</si>
  <si>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</si>
  <si>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</si>
  <si>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</si>
  <si>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</si>
  <si>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</si>
  <si>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</si>
  <si>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</si>
  <si>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</si>
  <si>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</si>
  <si>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</si>
  <si>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</si>
  <si>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</si>
  <si>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</si>
  <si>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</si>
  <si>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</si>
  <si>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</si>
  <si>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</si>
  <si>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</si>
  <si>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</si>
  <si>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</si>
  <si>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</si>
  <si>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</si>
  <si>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</si>
  <si>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</si>
  <si>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</si>
  <si>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</si>
  <si>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</si>
  <si>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</si>
  <si>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</si>
  <si>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</si>
  <si>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</si>
  <si>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</si>
  <si>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</si>
  <si>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</si>
  <si>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</si>
  <si>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</si>
  <si>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</si>
  <si>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</si>
  <si>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</si>
  <si>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</si>
  <si>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</si>
  <si>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</si>
  <si>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</si>
  <si>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</si>
  <si>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</si>
  <si>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</si>
  <si>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</si>
  <si>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</si>
  <si>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</si>
  <si>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</si>
  <si>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</si>
  <si>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</si>
  <si>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</si>
  <si>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</si>
  <si>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</si>
  <si>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</si>
  <si>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</si>
  <si>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</si>
  <si>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</si>
  <si>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</si>
  <si>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</si>
  <si>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</si>
  <si>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</si>
  <si>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</si>
  <si>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</si>
  <si>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</si>
  <si>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</si>
  <si>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</si>
  <si>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</si>
  <si>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</si>
  <si>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</si>
  <si>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</si>
  <si>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</si>
  <si>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</si>
  <si>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</si>
  <si>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</si>
  <si>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</si>
  <si>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</si>
  <si>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</si>
  <si>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</si>
  <si>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</si>
  <si>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</si>
  <si>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</si>
  <si>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</si>
  <si>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</si>
  <si>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</si>
  <si>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</si>
  <si>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</si>
  <si>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</si>
  <si>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</si>
  <si>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</si>
  <si>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</si>
  <si>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</si>
  <si>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</si>
  <si>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</si>
  <si>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</si>
  <si>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</si>
  <si>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</si>
  <si>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</si>
  <si>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</si>
  <si>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</si>
  <si>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</si>
  <si>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</si>
  <si>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</si>
  <si>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</si>
  <si>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</si>
  <si>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</si>
  <si>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</si>
  <si>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</si>
  <si>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</si>
  <si>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</si>
  <si>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</si>
  <si>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</si>
  <si>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</si>
  <si>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</si>
  <si>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</si>
  <si>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</si>
  <si>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</si>
  <si>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</si>
  <si>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</si>
  <si>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</si>
  <si>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</si>
  <si>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</si>
  <si>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</si>
  <si>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</si>
  <si>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</si>
  <si>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</si>
  <si>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</si>
  <si>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</si>
  <si>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</si>
  <si>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</si>
  <si>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</si>
  <si>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</si>
  <si>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</si>
  <si>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</si>
  <si>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</si>
  <si>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</si>
  <si>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</si>
  <si>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</si>
  <si>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</si>
  <si>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</si>
  <si>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</si>
  <si>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</si>
  <si>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</si>
  <si>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</si>
  <si>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</si>
  <si>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</si>
  <si>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</si>
  <si>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</si>
  <si>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</si>
  <si>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</si>
  <si>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</si>
  <si>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</si>
  <si>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</si>
  <si>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</si>
  <si>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</si>
  <si>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</si>
  <si>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</si>
  <si>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</si>
  <si>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</si>
  <si>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</si>
  <si>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</si>
  <si>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</si>
  <si>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</si>
  <si>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</si>
  <si>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</si>
  <si>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</si>
  <si>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</si>
  <si>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</si>
  <si>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</si>
  <si>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</si>
  <si>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</si>
  <si>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</si>
  <si>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</si>
  <si>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</si>
  <si>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</si>
  <si>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</si>
  <si>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</si>
  <si>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</si>
  <si>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</si>
  <si>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</si>
  <si>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</si>
  <si>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</si>
  <si>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</si>
  <si>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</si>
  <si>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</si>
  <si>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</si>
  <si>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</si>
  <si>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</si>
  <si>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</si>
  <si>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</si>
  <si>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</si>
  <si>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</si>
  <si>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</si>
  <si>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</si>
  <si>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</si>
  <si>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</si>
  <si>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</si>
  <si>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</si>
  <si>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</si>
  <si>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</si>
  <si>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</si>
  <si>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</si>
  <si>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</si>
  <si>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</si>
  <si>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</si>
  <si>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</si>
  <si>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</si>
  <si>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</si>
  <si>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</si>
  <si>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</si>
  <si>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</si>
  <si>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</si>
  <si>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</si>
  <si>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</si>
  <si>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</si>
  <si>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</si>
  <si>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</si>
  <si>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</si>
  <si>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</si>
  <si>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</si>
  <si>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</si>
  <si>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</si>
  <si>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</si>
  <si>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</si>
  <si>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</si>
  <si>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</si>
  <si>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</si>
  <si>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</si>
  <si>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</si>
  <si>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</si>
  <si>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</si>
  <si>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</si>
  <si>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</si>
  <si>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</si>
  <si>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</si>
  <si>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</si>
  <si>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</si>
  <si>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</si>
  <si>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</si>
  <si>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</si>
  <si>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</si>
  <si>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</si>
  <si>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</si>
  <si>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</si>
  <si>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</si>
  <si>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</si>
  <si>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</si>
  <si>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</si>
  <si>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</si>
  <si>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</si>
  <si>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</si>
  <si>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</si>
  <si>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</si>
  <si>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</si>
  <si>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</si>
  <si>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</si>
  <si>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</si>
  <si>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</si>
  <si>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</si>
  <si>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</si>
  <si>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</si>
  <si>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</si>
  <si>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</si>
  <si>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</si>
  <si>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</si>
  <si>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</si>
  <si>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</si>
  <si>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</si>
  <si>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</si>
  <si>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</si>
  <si>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</si>
  <si>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</si>
  <si>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</si>
  <si>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</si>
  <si>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</si>
  <si>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</si>
  <si>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</si>
  <si>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</si>
  <si>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</si>
  <si>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</si>
  <si>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</si>
  <si>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</si>
  <si>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</si>
  <si>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</si>
  <si>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</si>
  <si>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</si>
  <si>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</si>
  <si>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</si>
  <si>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</si>
  <si>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</si>
  <si>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</si>
  <si>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</si>
  <si>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</si>
  <si>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</si>
  <si>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</si>
  <si>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</si>
  <si>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</si>
  <si>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</si>
  <si>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</si>
  <si>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</si>
  <si>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</si>
  <si>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</si>
  <si>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</si>
  <si>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</si>
  <si>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</si>
  <si>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</si>
  <si>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</si>
  <si>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</si>
  <si>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</si>
  <si>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</si>
  <si>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</si>
  <si>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</si>
  <si>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</si>
  <si>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</si>
  <si>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</si>
  <si>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</si>
  <si>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</si>
  <si>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</si>
  <si>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</si>
  <si>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</si>
  <si>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</si>
  <si>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</si>
  <si>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</si>
  <si>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</si>
  <si>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</si>
  <si>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</si>
  <si>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</si>
  <si>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</si>
  <si>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</si>
  <si>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</si>
  <si>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</si>
  <si>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</si>
  <si>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</si>
  <si>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</si>
  <si>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</si>
  <si>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</si>
  <si>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</si>
  <si>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</si>
  <si>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</si>
  <si>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</si>
  <si>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</si>
  <si>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</si>
  <si>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</si>
  <si>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</si>
  <si>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</si>
  <si>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</si>
  <si>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</si>
  <si>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</si>
  <si>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</si>
  <si>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</si>
  <si>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</si>
  <si>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</si>
  <si>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</si>
  <si>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</si>
  <si>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</si>
  <si>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</si>
  <si>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</si>
  <si>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</si>
  <si>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</si>
  <si>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</si>
  <si>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</si>
  <si>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</si>
  <si>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</si>
  <si>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</si>
  <si>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</si>
  <si>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</si>
  <si>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</si>
  <si>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</si>
  <si>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</si>
  <si>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</si>
  <si>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</si>
  <si>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</si>
  <si>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</si>
  <si>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</si>
  <si>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</si>
  <si>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</si>
  <si>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</si>
  <si>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</si>
  <si>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</si>
  <si>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</si>
  <si>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</si>
  <si>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</si>
  <si>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</si>
  <si>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</si>
  <si>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</si>
  <si>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</si>
  <si>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</si>
  <si>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</si>
  <si>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</si>
  <si>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</si>
  <si>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</si>
  <si>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</si>
  <si>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</si>
  <si>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</si>
  <si>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</si>
  <si>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</si>
  <si>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</si>
  <si>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</si>
  <si>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</si>
  <si>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</si>
  <si>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</si>
  <si>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</si>
  <si>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</si>
  <si>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</si>
  <si>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</si>
  <si>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</si>
  <si>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</si>
  <si>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</si>
  <si>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</si>
  <si>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</si>
  <si>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</si>
  <si>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</si>
  <si>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</si>
  <si>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</si>
  <si>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</si>
  <si>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</si>
  <si>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</si>
  <si>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</si>
  <si>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</si>
  <si>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</si>
  <si>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</si>
  <si>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</si>
  <si>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</si>
  <si>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</si>
  <si>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</si>
  <si>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</si>
  <si>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</si>
  <si>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</si>
  <si>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</si>
  <si>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</si>
  <si>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</si>
  <si>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</si>
  <si>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</si>
  <si>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</si>
  <si>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</si>
  <si>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</si>
  <si>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</si>
  <si>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</si>
  <si>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</si>
  <si>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</si>
  <si>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</si>
  <si>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</si>
  <si>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</si>
  <si>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</si>
  <si>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</si>
  <si>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</si>
  <si>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</si>
  <si>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</si>
  <si>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</si>
  <si>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</si>
  <si>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</si>
  <si>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</si>
  <si>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</si>
  <si>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</si>
  <si>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</si>
  <si>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</si>
  <si>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</si>
  <si>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</si>
  <si>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</si>
  <si>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</si>
  <si>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</si>
  <si>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</si>
  <si>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</si>
  <si>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</si>
  <si>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</si>
  <si>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</si>
  <si>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</si>
  <si>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</si>
  <si>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</si>
  <si>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</si>
  <si>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</si>
  <si>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</si>
  <si>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</si>
  <si>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</si>
  <si>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</si>
  <si>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</si>
  <si>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</si>
  <si>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</si>
  <si>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</si>
  <si>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</si>
  <si>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</si>
  <si>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</si>
  <si>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</si>
  <si>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</si>
  <si>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</si>
  <si>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</si>
  <si>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</si>
  <si>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</si>
  <si>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</si>
  <si>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</si>
  <si>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</si>
  <si>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</si>
  <si>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</si>
  <si>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</si>
  <si>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</si>
  <si>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</si>
  <si>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</si>
  <si>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</si>
  <si>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</si>
  <si>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</si>
  <si>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</si>
  <si>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</si>
  <si>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</si>
  <si>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</si>
  <si>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</si>
  <si>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</si>
  <si>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</si>
  <si>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</si>
  <si>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</si>
  <si>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</si>
  <si>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</si>
  <si>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</si>
  <si>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</si>
  <si>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</si>
  <si>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</si>
  <si>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</si>
  <si>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</si>
  <si>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</si>
  <si>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</si>
  <si>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</si>
  <si>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</si>
  <si>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</si>
  <si>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</si>
  <si>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</si>
  <si>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</si>
  <si>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</si>
  <si>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</si>
  <si>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</si>
  <si>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</si>
  <si>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</si>
  <si>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</si>
  <si>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</si>
  <si>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</si>
  <si>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</si>
  <si>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</si>
  <si>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</si>
  <si>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</si>
  <si>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</si>
  <si>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</si>
  <si>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</si>
  <si>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</si>
  <si>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</si>
  <si>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</si>
  <si>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</si>
  <si>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</si>
  <si>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</si>
  <si>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</si>
  <si>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</si>
  <si>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</si>
  <si>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</si>
  <si>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</si>
  <si>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</si>
  <si>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</si>
  <si>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</si>
  <si>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</si>
  <si>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</si>
  <si>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</si>
  <si>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</si>
  <si>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</si>
  <si>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</si>
  <si>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</si>
  <si>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</si>
  <si>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</si>
  <si>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</si>
  <si>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</si>
  <si>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</si>
  <si>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</si>
  <si>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</si>
  <si>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</si>
  <si>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</si>
  <si>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</si>
  <si>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</si>
  <si>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</si>
  <si>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</si>
  <si>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</si>
  <si>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</si>
  <si>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</si>
  <si>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</si>
  <si>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</si>
  <si>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</si>
  <si>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</si>
  <si>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</si>
  <si>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</si>
  <si>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</si>
  <si>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</si>
  <si>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</si>
  <si>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</si>
  <si>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</si>
  <si>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</si>
  <si>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</si>
  <si>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</si>
  <si>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</si>
  <si>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</si>
  <si>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</si>
  <si>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</si>
  <si>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</si>
  <si>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</si>
  <si>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</si>
  <si>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</si>
  <si>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</si>
  <si>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</si>
  <si>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</si>
  <si>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</si>
  <si>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</si>
  <si>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</si>
  <si>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</si>
  <si>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</si>
  <si>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</si>
  <si>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</si>
  <si>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</si>
  <si>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</si>
  <si>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</si>
  <si>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</si>
  <si>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</si>
  <si>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</si>
  <si>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</si>
  <si>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</si>
  <si>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</si>
  <si>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</si>
  <si>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</si>
  <si>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</si>
  <si>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</si>
  <si>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</si>
  <si>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</si>
  <si>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</si>
  <si>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</si>
  <si>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</si>
  <si>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</si>
  <si>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</si>
  <si>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</si>
  <si>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</si>
  <si>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</si>
  <si>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</si>
  <si>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</si>
  <si>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</si>
  <si>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</si>
  <si>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</si>
  <si>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</si>
  <si>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</si>
  <si>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</si>
  <si>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</si>
  <si>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</si>
  <si>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</si>
  <si>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</si>
  <si>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</si>
  <si>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</si>
  <si>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</si>
  <si>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</si>
  <si>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</si>
  <si>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</si>
  <si>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</si>
  <si>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</si>
  <si>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</si>
  <si>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</si>
  <si>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</si>
  <si>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</si>
  <si>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</si>
  <si>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</si>
  <si>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</si>
  <si>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</si>
  <si>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</si>
  <si>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</si>
  <si>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</si>
  <si>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</si>
  <si>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</si>
  <si>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</si>
  <si>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</si>
  <si>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</si>
  <si>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</si>
  <si>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</si>
  <si>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</si>
  <si>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</si>
  <si>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</si>
  <si>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</si>
  <si>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</si>
  <si>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</si>
  <si>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</si>
  <si>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</si>
  <si>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</si>
  <si>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</si>
  <si>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</si>
  <si>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</si>
  <si>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</si>
  <si>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</si>
  <si>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</si>
  <si>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</si>
  <si>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</si>
  <si>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</si>
  <si>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</si>
  <si>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</si>
  <si>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</si>
  <si>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</si>
  <si>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</si>
  <si>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</si>
  <si>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</si>
  <si>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</si>
  <si>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</si>
  <si>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</si>
  <si>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</si>
  <si>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</si>
  <si>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</si>
  <si>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</si>
  <si>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</si>
  <si>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</si>
  <si>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</si>
  <si>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</si>
  <si>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</si>
  <si>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</si>
  <si>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</si>
  <si>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</si>
  <si>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</si>
  <si>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</si>
  <si>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</si>
  <si>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</si>
  <si>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</si>
  <si>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</si>
  <si>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</si>
  <si>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</si>
  <si>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</si>
  <si>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</si>
  <si>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</si>
  <si>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</si>
  <si>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</si>
  <si>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</si>
  <si>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</si>
  <si>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</si>
  <si>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</si>
  <si>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</si>
  <si>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</si>
  <si>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</si>
  <si>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</si>
  <si>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</si>
  <si>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</si>
  <si>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</si>
  <si>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</si>
  <si>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</si>
  <si>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</si>
  <si>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</si>
  <si>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</si>
  <si>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</si>
  <si>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</si>
  <si>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</si>
  <si>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</si>
  <si>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</si>
  <si>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</si>
  <si>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</si>
  <si>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</si>
  <si>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</si>
  <si>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</si>
  <si>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</si>
  <si>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</si>
  <si>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</si>
  <si>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</si>
  <si>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</si>
  <si>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</si>
  <si>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</si>
  <si>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</si>
  <si>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</si>
  <si>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</si>
  <si>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</si>
  <si>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</si>
  <si>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</si>
  <si>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</si>
  <si>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</si>
  <si>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</si>
  <si>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</si>
  <si>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</si>
  <si>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</si>
  <si>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</si>
  <si>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</si>
  <si>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</si>
  <si>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</si>
  <si>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</si>
  <si>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</si>
  <si>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</si>
  <si>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</si>
  <si>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</si>
  <si>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</si>
  <si>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</si>
  <si>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</si>
  <si>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</si>
  <si>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</si>
  <si>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</si>
  <si>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</si>
  <si>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</si>
  <si>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</si>
  <si>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</si>
  <si>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</si>
  <si>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</si>
  <si>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</si>
  <si>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</si>
  <si>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</si>
  <si>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</si>
  <si>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</si>
  <si>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</si>
  <si>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</si>
  <si>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</si>
  <si>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</si>
  <si>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</si>
  <si>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</si>
  <si>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</si>
  <si>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</si>
  <si>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</si>
  <si>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</si>
  <si>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</si>
  <si>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</si>
  <si>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</si>
  <si>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</si>
  <si>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</si>
  <si>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</si>
  <si>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</si>
  <si>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</si>
  <si>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</si>
  <si>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</si>
  <si>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</si>
  <si>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</si>
  <si>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</si>
  <si>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</si>
  <si>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</si>
  <si>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</si>
  <si>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</si>
  <si>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</si>
  <si>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</si>
  <si>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</si>
  <si>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</si>
  <si>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</si>
  <si>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</si>
  <si>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</si>
  <si>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</si>
  <si>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</si>
  <si>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</si>
  <si>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</si>
  <si>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</si>
  <si>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</si>
  <si>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</si>
  <si>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</si>
  <si>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</si>
  <si>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</si>
  <si>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</si>
  <si>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</si>
  <si>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</si>
  <si>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</si>
  <si>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</si>
  <si>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</si>
  <si>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</si>
  <si>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</si>
  <si>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</si>
  <si>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</si>
  <si>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</si>
  <si>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</si>
  <si>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</si>
  <si>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</si>
  <si>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</si>
  <si>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</si>
  <si>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</si>
  <si>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</si>
  <si>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</si>
  <si>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</si>
  <si>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</si>
  <si>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</si>
  <si>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</si>
  <si>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</si>
  <si>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</si>
  <si>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</si>
  <si>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</si>
  <si>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</si>
  <si>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</si>
  <si>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</si>
  <si>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</si>
  <si>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</si>
  <si>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</si>
  <si>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</si>
  <si>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</si>
  <si>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</si>
  <si>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</si>
  <si>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</si>
  <si>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</si>
  <si>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</si>
  <si>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</si>
  <si>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</si>
  <si>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</si>
  <si>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</si>
  <si>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</si>
  <si>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</si>
  <si>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</si>
  <si>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</si>
  <si>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</si>
  <si>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</si>
  <si>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</si>
  <si>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</si>
  <si>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</si>
  <si>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</si>
  <si>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</si>
  <si>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</si>
  <si>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</si>
  <si>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</si>
  <si>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</si>
  <si>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</si>
  <si>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</si>
  <si>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</si>
  <si>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</si>
  <si>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</si>
  <si>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</si>
  <si>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</si>
  <si>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</si>
  <si>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</si>
  <si>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</si>
  <si>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</si>
  <si>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</si>
  <si>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</si>
  <si>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</si>
  <si>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</si>
  <si>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</si>
  <si>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</si>
  <si>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</si>
  <si>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</si>
  <si>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</si>
  <si>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</si>
  <si>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</si>
  <si>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</si>
  <si>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</si>
  <si>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</si>
  <si>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</si>
  <si>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</si>
  <si>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</si>
  <si>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</si>
  <si>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</si>
  <si>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</si>
  <si>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</si>
  <si>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</si>
  <si>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</si>
  <si>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</si>
  <si>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</si>
  <si>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</si>
  <si>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</si>
  <si>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</si>
  <si>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</si>
  <si>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</si>
  <si>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</si>
  <si>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</si>
  <si>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</si>
  <si>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</si>
  <si>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</si>
  <si>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</si>
  <si>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</si>
  <si>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</si>
  <si>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</si>
  <si>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</si>
  <si>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</si>
  <si>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</si>
  <si>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</si>
  <si>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</si>
  <si>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</si>
  <si>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</si>
  <si>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</si>
  <si>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</si>
  <si>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</si>
  <si>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</si>
  <si>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</si>
  <si>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</si>
  <si>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</si>
  <si>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</si>
  <si>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</si>
  <si>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</si>
  <si>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</si>
  <si>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</si>
  <si>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</si>
  <si>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</si>
  <si>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</si>
  <si>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</si>
  <si>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</si>
  <si>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</si>
  <si>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</si>
  <si>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</si>
  <si>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</si>
  <si>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</si>
  <si>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</si>
  <si>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</si>
  <si>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</si>
  <si>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</si>
  <si>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</si>
  <si>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</si>
  <si>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</si>
  <si>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</si>
  <si>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</si>
  <si>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</si>
  <si>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</si>
  <si>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</si>
  <si>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</si>
  <si>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</si>
  <si>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</si>
  <si>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</si>
  <si>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</si>
  <si>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</si>
  <si>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</si>
  <si>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</si>
  <si>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</si>
  <si>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</si>
  <si>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</si>
  <si>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</si>
  <si>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</si>
  <si>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</si>
  <si>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</si>
  <si>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</si>
  <si>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</si>
  <si>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</si>
  <si>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</si>
  <si>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</si>
  <si>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</si>
  <si>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</si>
  <si>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</si>
  <si>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</si>
  <si>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</si>
  <si>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</si>
  <si>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</si>
  <si>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</si>
  <si>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</si>
  <si>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</si>
  <si>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</si>
  <si>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</si>
  <si>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</si>
  <si>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</si>
  <si>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</si>
  <si>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</si>
  <si>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</si>
  <si>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</si>
  <si>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</si>
  <si>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</si>
  <si>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</si>
  <si>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</si>
  <si>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</si>
  <si>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</si>
  <si>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</si>
  <si>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</si>
  <si>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</si>
  <si>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</si>
  <si>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</si>
  <si>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</si>
  <si>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</si>
  <si>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</si>
  <si>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</si>
  <si>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</si>
  <si>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</si>
  <si>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</si>
  <si>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</si>
  <si>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</si>
  <si>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</si>
  <si>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</si>
  <si>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</si>
  <si>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</si>
  <si>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</si>
  <si>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</si>
  <si>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</si>
  <si>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</si>
  <si>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</si>
  <si>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</si>
  <si>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</si>
  <si>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</si>
  <si>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</si>
  <si>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</si>
  <si>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</si>
  <si>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</si>
  <si>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</si>
  <si>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</si>
  <si>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</si>
  <si>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</si>
  <si>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</si>
  <si>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</si>
  <si>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</si>
  <si>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</si>
  <si>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</si>
  <si>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</si>
  <si>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</si>
  <si>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</si>
  <si>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</si>
  <si>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</si>
  <si>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</si>
  <si>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</si>
  <si>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</si>
  <si>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</si>
  <si>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</si>
  <si>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</si>
  <si>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</si>
  <si>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</si>
  <si>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</si>
  <si>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</si>
  <si>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</si>
  <si>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</si>
  <si>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</si>
  <si>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</si>
  <si>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</si>
  <si>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</si>
  <si>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</si>
  <si>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</si>
  <si>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</si>
  <si>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</si>
  <si>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</si>
  <si>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</si>
  <si>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</si>
  <si>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</si>
  <si>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</si>
  <si>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</si>
  <si>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</si>
  <si>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</si>
  <si>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</si>
  <si>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</si>
  <si>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</si>
  <si>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</si>
  <si>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</si>
  <si>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</si>
  <si>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</si>
  <si>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</si>
  <si>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</si>
  <si>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</si>
  <si>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</si>
  <si>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</si>
  <si>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</si>
  <si>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</si>
  <si>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</si>
  <si>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</si>
  <si>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</si>
  <si>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</si>
  <si>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</si>
  <si>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</si>
  <si>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</si>
  <si>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</si>
  <si>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</si>
  <si>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</si>
  <si>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</si>
  <si>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</si>
  <si>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</si>
  <si>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</si>
  <si>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</si>
  <si>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</si>
  <si>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</si>
  <si>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</si>
  <si>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</si>
  <si>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</si>
  <si>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</si>
  <si>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</si>
  <si>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</si>
  <si>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</si>
  <si>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</si>
  <si>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</si>
  <si>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</si>
  <si>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</si>
  <si>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</si>
  <si>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</si>
  <si>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</si>
  <si>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</si>
  <si>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</si>
  <si>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</si>
  <si>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</si>
  <si>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</si>
  <si>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</si>
  <si>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</si>
  <si>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</si>
  <si>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</si>
  <si>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</si>
  <si>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</si>
  <si>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</si>
  <si>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</si>
  <si>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</si>
  <si>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</si>
  <si>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</si>
  <si>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</si>
  <si>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</si>
  <si>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</si>
  <si>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</si>
  <si>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</si>
  <si>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</si>
  <si>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</si>
  <si>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</si>
  <si>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</si>
  <si>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</si>
  <si>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</si>
  <si>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</si>
  <si>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</si>
  <si>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</si>
  <si>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</si>
  <si>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</si>
  <si>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</si>
  <si>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</si>
  <si>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</si>
  <si>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</si>
  <si>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</si>
  <si>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</si>
  <si>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</si>
  <si>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</si>
  <si>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</si>
  <si>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</si>
  <si>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</si>
  <si>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</si>
  <si>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</si>
  <si>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</si>
  <si>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</si>
  <si>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</si>
  <si>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</si>
  <si>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</si>
  <si>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</si>
  <si>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</si>
  <si>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</si>
  <si>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</si>
  <si>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</si>
  <si>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</si>
  <si>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</si>
  <si>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</si>
  <si>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</si>
  <si>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</si>
  <si>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</si>
  <si>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</si>
  <si>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</si>
  <si>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</si>
  <si>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</si>
  <si>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</si>
  <si>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</si>
  <si>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</si>
  <si>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</si>
  <si>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</si>
  <si>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</si>
  <si>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</si>
  <si>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</si>
  <si>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</si>
  <si>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</si>
  <si>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</si>
  <si>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</si>
  <si>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</si>
  <si>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</si>
  <si>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</si>
  <si>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</si>
  <si>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</si>
  <si>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</si>
  <si>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</si>
  <si>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</si>
  <si>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</si>
  <si>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</si>
  <si>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</si>
  <si>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</si>
  <si>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</si>
  <si>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</si>
  <si>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</si>
  <si>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</si>
  <si>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</si>
  <si>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</si>
  <si>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</si>
  <si>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</si>
  <si>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</si>
  <si>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</si>
  <si>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</si>
  <si>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</si>
  <si>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</si>
  <si>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</si>
  <si>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</si>
  <si>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</si>
  <si>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</si>
  <si>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</si>
  <si>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</si>
  <si>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</si>
  <si>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</si>
  <si>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</si>
  <si>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</si>
  <si>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</si>
  <si>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</si>
  <si>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</si>
  <si>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</si>
  <si>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</si>
  <si>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</si>
  <si>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</si>
  <si>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</si>
  <si>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</si>
  <si>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</si>
  <si>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</si>
  <si>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</si>
  <si>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</si>
  <si>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</si>
  <si>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</si>
  <si>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</si>
  <si>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</si>
  <si>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</si>
  <si>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</si>
  <si>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</si>
  <si>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</si>
  <si>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</si>
  <si>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</si>
  <si>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</si>
  <si>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</si>
  <si>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</si>
  <si>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</si>
  <si>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</si>
  <si>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</si>
  <si>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</si>
  <si>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</si>
  <si>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</si>
  <si>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</si>
  <si>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</si>
  <si>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</si>
  <si>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</si>
  <si>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</si>
  <si>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</si>
  <si>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</si>
  <si>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</si>
  <si>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</si>
  <si>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</si>
  <si>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</si>
  <si>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</si>
  <si>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</si>
  <si>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</si>
  <si>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</si>
  <si>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</si>
  <si>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</si>
  <si>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</si>
  <si>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</si>
  <si>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</si>
  <si>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</si>
  <si>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</si>
  <si>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</si>
  <si>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</si>
  <si>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</si>
  <si>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</si>
  <si>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</si>
  <si>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</si>
  <si>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</si>
  <si>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</si>
  <si>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</si>
  <si>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</si>
  <si>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</si>
  <si>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</si>
  <si>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</si>
  <si>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</si>
  <si>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</si>
  <si>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</si>
  <si>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</si>
  <si>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</si>
  <si>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</si>
  <si>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</si>
  <si>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</si>
  <si>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</si>
  <si>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</si>
  <si>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</si>
  <si>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</si>
  <si>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</si>
  <si>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</si>
  <si>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</si>
  <si>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</si>
  <si>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</si>
  <si>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</si>
  <si>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</si>
  <si>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</si>
  <si>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</si>
  <si>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</si>
  <si>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</si>
  <si>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</si>
  <si>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</si>
  <si>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</si>
  <si>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</si>
  <si>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</si>
  <si>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</si>
  <si>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</si>
  <si>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</si>
  <si>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</si>
  <si>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</si>
  <si>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</si>
  <si>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</si>
  <si>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</si>
  <si>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</si>
  <si>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</si>
  <si>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</si>
  <si>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</si>
  <si>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</si>
  <si>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</si>
  <si>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</si>
  <si>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</si>
  <si>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</si>
  <si>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</si>
  <si>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</si>
  <si>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</si>
  <si>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</si>
  <si>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</si>
  <si>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</si>
  <si>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</si>
  <si>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</si>
  <si>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</si>
  <si>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</si>
  <si>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</si>
  <si>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</si>
  <si>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</si>
  <si>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</si>
  <si>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</si>
  <si>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</si>
  <si>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</si>
  <si>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</si>
  <si>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</si>
  <si>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</si>
  <si>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</si>
  <si>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</si>
  <si>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</si>
  <si>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</si>
  <si>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</si>
  <si>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</si>
  <si>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</si>
  <si>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</si>
  <si>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</si>
  <si>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</si>
  <si>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</si>
  <si>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</si>
  <si>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</si>
  <si>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</si>
  <si>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</si>
  <si>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</si>
  <si>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</si>
  <si>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</si>
  <si>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</si>
  <si>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</si>
  <si>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</si>
  <si>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</si>
  <si>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</si>
  <si>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</si>
  <si>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</si>
  <si>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</si>
  <si>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</si>
  <si>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</si>
  <si>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</si>
  <si>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</si>
  <si>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</si>
  <si>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</si>
  <si>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</si>
  <si>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</si>
  <si>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</si>
  <si>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</si>
  <si>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</si>
  <si>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</si>
  <si>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</si>
  <si>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</si>
  <si>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</si>
  <si>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</si>
  <si>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</si>
  <si>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</si>
  <si>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</si>
  <si>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</si>
  <si>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</si>
  <si>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</si>
  <si>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</si>
  <si>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</si>
  <si>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</si>
  <si>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</si>
  <si>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</si>
  <si>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</si>
  <si>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</si>
  <si>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</si>
  <si>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</si>
  <si>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</si>
  <si>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</si>
  <si>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</si>
  <si>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</si>
  <si>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</si>
  <si>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</si>
  <si>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</si>
  <si>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</si>
  <si>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</si>
  <si>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</si>
  <si>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</si>
  <si>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</si>
  <si>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</si>
  <si>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</si>
  <si>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</si>
  <si>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</si>
  <si>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</si>
  <si>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</si>
  <si>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</si>
  <si>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</si>
  <si>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</si>
  <si>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</si>
  <si>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</si>
  <si>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</si>
  <si>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</si>
  <si>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</si>
  <si>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</si>
  <si>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</si>
  <si>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</si>
  <si>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</si>
  <si>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</si>
  <si>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</si>
  <si>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</si>
  <si>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</si>
  <si>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</si>
  <si>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</si>
  <si>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</si>
  <si>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</si>
  <si>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</si>
  <si>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</si>
  <si>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</si>
  <si>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</si>
  <si>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</si>
  <si>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</si>
  <si>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</si>
  <si>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</si>
  <si>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</si>
  <si>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</si>
  <si>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</si>
  <si>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</si>
  <si>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</si>
  <si>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</si>
  <si>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</si>
  <si>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</si>
  <si>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</si>
  <si>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</si>
  <si>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</si>
  <si>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</si>
  <si>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</si>
  <si>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</si>
  <si>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</si>
  <si>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</si>
  <si>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</si>
  <si>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</si>
  <si>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</si>
  <si>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</si>
  <si>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</si>
  <si>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</si>
  <si>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</si>
  <si>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</si>
  <si>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</si>
  <si>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</si>
  <si>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</si>
  <si>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</si>
  <si>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</si>
  <si>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</si>
  <si>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</si>
  <si>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</si>
  <si>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</si>
  <si>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</si>
  <si>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</si>
  <si>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</si>
  <si>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</si>
  <si>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</si>
  <si>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</si>
  <si>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</si>
  <si>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</si>
  <si>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</si>
  <si>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</si>
  <si>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</si>
  <si>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</si>
  <si>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</si>
  <si>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</si>
  <si>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</si>
  <si>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</si>
  <si>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</si>
  <si>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</si>
  <si>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</si>
  <si>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</si>
  <si>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</si>
  <si>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</si>
  <si>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</si>
  <si>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</si>
  <si>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</si>
  <si>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</si>
  <si>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</si>
  <si>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</si>
  <si>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</si>
  <si>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</si>
  <si>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</si>
  <si>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</si>
  <si>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</si>
  <si>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</si>
  <si>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</si>
  <si>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</si>
  <si>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</si>
  <si>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</si>
  <si>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</si>
  <si>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</si>
  <si>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</si>
  <si>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</si>
  <si>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</si>
  <si>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</si>
  <si>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</si>
  <si>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</si>
  <si>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</si>
  <si>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</si>
  <si>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</si>
  <si>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</si>
  <si>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</si>
  <si>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</si>
  <si>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</si>
  <si>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</si>
  <si>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</si>
  <si>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</si>
  <si>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</si>
  <si>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</si>
  <si>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</si>
  <si>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</si>
  <si>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</si>
  <si>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</si>
  <si>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</si>
  <si>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</si>
  <si>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</si>
  <si>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</si>
  <si>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</si>
  <si>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</si>
  <si>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</si>
  <si>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</si>
  <si>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</si>
  <si>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</si>
  <si>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</si>
  <si>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</si>
  <si>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</si>
  <si>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</si>
  <si>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</si>
  <si>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</si>
  <si>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</si>
  <si>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</si>
  <si>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</si>
  <si>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</si>
  <si>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</si>
  <si>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</si>
  <si>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</si>
  <si>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</si>
  <si>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</si>
  <si>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</si>
  <si>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</si>
  <si>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</si>
  <si>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</si>
  <si>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</si>
  <si>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</si>
  <si>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</si>
  <si>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</si>
  <si>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</si>
  <si>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</si>
  <si>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</si>
  <si>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</si>
  <si>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</si>
  <si>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</si>
  <si>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</si>
  <si>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</si>
  <si>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</si>
  <si>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</si>
  <si>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</si>
  <si>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</si>
  <si>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</si>
  <si>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</si>
  <si>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</si>
  <si>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</si>
  <si>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</si>
  <si>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</si>
  <si>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</si>
  <si>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</si>
  <si>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</si>
  <si>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</si>
  <si>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</si>
  <si>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</si>
  <si>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</si>
  <si>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</si>
  <si>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</si>
  <si>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</si>
  <si>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</si>
  <si>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</si>
  <si>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</si>
  <si>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</si>
  <si>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</si>
  <si>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</si>
  <si>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</si>
  <si>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</si>
  <si>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</si>
  <si>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</si>
  <si>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</si>
  <si>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</si>
  <si>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</si>
  <si>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</si>
  <si>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</si>
  <si>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</si>
  <si>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</si>
  <si>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</si>
  <si>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</si>
  <si>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</si>
  <si>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</si>
  <si>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</si>
  <si>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</si>
  <si>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</si>
  <si>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</si>
  <si>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</si>
  <si>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</si>
  <si>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</si>
  <si>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</si>
  <si>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</si>
  <si>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</si>
  <si>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</si>
  <si>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</si>
  <si>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</si>
  <si>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</si>
  <si>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</si>
  <si>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</si>
  <si>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</si>
  <si>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</si>
  <si>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</si>
  <si>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</si>
  <si>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</si>
  <si>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</si>
  <si>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</si>
  <si>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</si>
  <si>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</si>
  <si>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</si>
  <si>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</si>
  <si>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</si>
  <si>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</si>
  <si>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</si>
  <si>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</si>
  <si>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</si>
  <si>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</si>
  <si>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</si>
  <si>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</si>
  <si>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</si>
  <si>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</si>
  <si>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</si>
  <si>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</si>
  <si>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</si>
  <si>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</si>
  <si>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</si>
  <si>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</si>
  <si>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</si>
  <si>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</si>
  <si>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</si>
  <si>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</si>
  <si>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</si>
  <si>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</si>
  <si>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</si>
  <si>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</si>
  <si>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</si>
  <si>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</si>
  <si>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</si>
  <si>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</si>
  <si>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</si>
  <si>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</si>
  <si>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</si>
  <si>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</si>
  <si>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</si>
  <si>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</si>
  <si>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</si>
  <si>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</si>
  <si>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</si>
  <si>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</si>
  <si>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</si>
  <si>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</si>
  <si>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</si>
  <si>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</si>
  <si>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</si>
  <si>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</si>
  <si>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</si>
  <si>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</si>
  <si>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</si>
  <si>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</si>
  <si>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</si>
  <si>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</si>
  <si>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</si>
  <si>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</si>
  <si>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</si>
  <si>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</si>
  <si>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</si>
  <si>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</si>
  <si>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</si>
  <si>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</si>
  <si>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</si>
  <si>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</si>
  <si>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</si>
  <si>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</si>
  <si>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</si>
  <si>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</si>
  <si>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</si>
  <si>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</si>
  <si>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</si>
  <si>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</si>
  <si>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</si>
  <si>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</si>
  <si>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</si>
  <si>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</si>
  <si>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</si>
  <si>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</si>
  <si>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</si>
  <si>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</si>
  <si>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</si>
  <si>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</si>
  <si>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</si>
  <si>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</si>
  <si>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</si>
  <si>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</si>
  <si>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</si>
  <si>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</si>
  <si>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</si>
  <si>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</si>
  <si>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</si>
  <si>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</si>
  <si>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</si>
  <si>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</si>
  <si>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</si>
  <si>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</si>
  <si>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</si>
  <si>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</si>
  <si>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</si>
  <si>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</si>
  <si>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</si>
  <si>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</si>
  <si>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</si>
  <si>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</si>
  <si>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</si>
  <si>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</si>
  <si>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</si>
  <si>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</si>
  <si>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</si>
  <si>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</si>
  <si>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</si>
  <si>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</si>
  <si>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</si>
  <si>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</si>
  <si>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</si>
  <si>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</si>
  <si>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</si>
  <si>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</si>
  <si>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</si>
  <si>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</si>
  <si>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</si>
  <si>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</si>
  <si>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</si>
  <si>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</si>
  <si>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</si>
  <si>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</si>
  <si>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</si>
  <si>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</si>
  <si>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</si>
  <si>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</si>
  <si>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</si>
  <si>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</si>
  <si>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</si>
  <si>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</si>
  <si>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</si>
  <si>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</si>
  <si>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</si>
  <si>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</si>
  <si>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</si>
  <si>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</si>
  <si>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</si>
  <si>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</si>
  <si>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</si>
  <si>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</si>
  <si>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</si>
  <si>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</si>
  <si>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</si>
  <si>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</si>
  <si>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</si>
  <si>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</si>
  <si>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</si>
  <si>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</si>
  <si>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</si>
  <si>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</si>
  <si>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</si>
  <si>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</si>
  <si>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</si>
  <si>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</si>
  <si>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</si>
  <si>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</si>
  <si>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</si>
  <si>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</si>
  <si>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</si>
  <si>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</si>
  <si>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</si>
  <si>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</si>
  <si>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</si>
  <si>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</si>
  <si>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</si>
  <si>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</si>
  <si>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</si>
  <si>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</si>
  <si>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</si>
  <si>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</si>
  <si>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</si>
  <si>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</si>
  <si>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</si>
  <si>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</si>
  <si>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</si>
  <si>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</si>
  <si>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</si>
  <si>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</si>
  <si>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</si>
  <si>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</si>
  <si>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</si>
  <si>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</si>
  <si>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</si>
  <si>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</si>
  <si>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</si>
  <si>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</si>
  <si>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</si>
  <si>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</si>
  <si>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</si>
  <si>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</si>
  <si>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</si>
  <si>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</si>
  <si>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</si>
  <si>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</si>
  <si>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</si>
  <si>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</si>
  <si>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</si>
  <si>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</si>
  <si>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</si>
  <si>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</si>
  <si>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</si>
  <si>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</si>
  <si>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</si>
  <si>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</si>
  <si>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</si>
  <si>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</si>
  <si>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</si>
  <si>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</si>
  <si>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</si>
  <si>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</si>
  <si>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</si>
  <si>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</si>
  <si>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</si>
  <si>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</si>
  <si>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</si>
  <si>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</si>
  <si>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</si>
  <si>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</si>
  <si>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</si>
  <si>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</si>
  <si>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</si>
  <si>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</si>
  <si>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</si>
  <si>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</si>
  <si>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</si>
  <si>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</si>
  <si>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</si>
  <si>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</si>
  <si>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</si>
  <si>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</si>
  <si>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</si>
  <si>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</si>
  <si>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</si>
  <si>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</si>
  <si>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</si>
  <si>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</si>
  <si>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</si>
  <si>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</si>
  <si>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</si>
  <si>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</si>
  <si>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</si>
  <si>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</si>
  <si>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</si>
  <si>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</si>
  <si>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</si>
  <si>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</si>
  <si>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</si>
  <si>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</si>
  <si>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</si>
  <si>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</si>
  <si>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</si>
  <si>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</si>
  <si>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</si>
  <si>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</si>
  <si>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</si>
  <si>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</si>
  <si>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</si>
  <si>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</si>
  <si>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</si>
  <si>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</si>
  <si>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</si>
  <si>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</si>
  <si>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</si>
  <si>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</si>
  <si>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</si>
  <si>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</si>
  <si>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</si>
  <si>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</si>
  <si>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</si>
  <si>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</si>
  <si>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</si>
  <si>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</si>
  <si>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</si>
  <si>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</si>
  <si>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</si>
  <si>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</si>
  <si>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</si>
  <si>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</si>
  <si>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</si>
  <si>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</si>
  <si>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</si>
  <si>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</si>
  <si>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</si>
  <si>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</si>
  <si>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</si>
  <si>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</si>
  <si>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</si>
  <si>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</si>
  <si>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</si>
  <si>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</si>
  <si>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</si>
  <si>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</si>
  <si>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</si>
  <si>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</si>
  <si>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</si>
  <si>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</si>
  <si>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</si>
  <si>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</si>
  <si>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</si>
  <si>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</si>
  <si>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</si>
  <si>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</si>
  <si>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</si>
  <si>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</si>
  <si>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</si>
  <si>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</si>
  <si>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</si>
  <si>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</si>
  <si>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</si>
  <si>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</si>
  <si>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</si>
  <si>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</si>
  <si>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</si>
  <si>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</si>
  <si>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</si>
  <si>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</si>
  <si>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</si>
  <si>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</si>
  <si>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</si>
  <si>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</si>
  <si>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</si>
  <si>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</si>
  <si>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</si>
  <si>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</si>
  <si>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</si>
  <si>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</si>
  <si>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</si>
  <si>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</si>
  <si>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</si>
  <si>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</si>
  <si>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</si>
  <si>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</si>
  <si>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</si>
  <si>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</si>
  <si>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</si>
  <si>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</si>
  <si>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</si>
  <si>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</si>
  <si>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</si>
  <si>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</si>
  <si>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</si>
  <si>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</si>
  <si>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</si>
  <si>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</si>
  <si>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</si>
  <si>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</si>
  <si>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</si>
  <si>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</si>
  <si>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</si>
  <si>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</si>
  <si>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</si>
  <si>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</si>
  <si>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</si>
  <si>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</si>
  <si>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</si>
  <si>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</si>
  <si>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</si>
  <si>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</si>
  <si>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</si>
  <si>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</si>
  <si>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</si>
  <si>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</si>
  <si>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</si>
  <si>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</si>
  <si>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</si>
  <si>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</si>
  <si>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</si>
  <si>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</si>
  <si>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</si>
  <si>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</si>
  <si>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</si>
  <si>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</si>
  <si>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</si>
  <si>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</si>
  <si>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</si>
  <si>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</si>
  <si>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</si>
  <si>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</si>
  <si>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</si>
  <si>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</si>
  <si>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</si>
  <si>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</si>
  <si>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</si>
  <si>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</si>
  <si>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</si>
  <si>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</si>
  <si>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</si>
  <si>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</si>
  <si>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</si>
  <si>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</si>
  <si>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</si>
  <si>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</si>
  <si>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</si>
  <si>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</si>
  <si>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</si>
  <si>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</si>
  <si>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</si>
  <si>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</si>
  <si>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</si>
  <si>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</si>
  <si>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</si>
  <si>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</si>
  <si>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</si>
  <si>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</si>
  <si>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</si>
  <si>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</si>
  <si>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</si>
  <si>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</si>
  <si>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</si>
  <si>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</si>
  <si>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</si>
  <si>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</si>
  <si>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</si>
  <si>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</si>
  <si>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</si>
  <si>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</si>
  <si>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</si>
  <si>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</si>
  <si>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</si>
  <si>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</si>
  <si>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</si>
  <si>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</si>
  <si>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</si>
  <si>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</si>
  <si>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</si>
  <si>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</si>
  <si>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</si>
  <si>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</si>
  <si>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</si>
  <si>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</si>
  <si>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</si>
  <si>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</si>
  <si>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</si>
  <si>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</si>
  <si>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</si>
  <si>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</si>
  <si>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</si>
  <si>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</si>
  <si>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</si>
  <si>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</si>
  <si>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</si>
  <si>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</si>
  <si>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</si>
  <si>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</si>
  <si>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</si>
  <si>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</si>
  <si>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</si>
  <si>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</si>
  <si>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</si>
  <si>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</si>
  <si>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</si>
  <si>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</si>
  <si>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</si>
  <si>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</si>
  <si>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</si>
  <si>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</si>
  <si>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</si>
  <si>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</si>
  <si>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</si>
  <si>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</si>
  <si>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</si>
  <si>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</si>
  <si>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</si>
  <si>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</si>
  <si>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</si>
  <si>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</si>
  <si>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</si>
  <si>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</si>
  <si>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</si>
  <si>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</si>
  <si>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</si>
  <si>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</si>
  <si>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</si>
  <si>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</si>
  <si>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</si>
  <si>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</si>
  <si>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</si>
  <si>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</si>
  <si>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</si>
  <si>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</si>
  <si>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</si>
  <si>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</si>
  <si>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</si>
  <si>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</si>
  <si>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</si>
  <si>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</si>
  <si>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</si>
  <si>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</si>
  <si>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</si>
  <si>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</si>
  <si>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</si>
  <si>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</si>
  <si>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</si>
  <si>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</si>
  <si>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</si>
  <si>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</si>
  <si>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</si>
  <si>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</si>
  <si>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</si>
  <si>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</si>
  <si>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</si>
  <si>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</si>
  <si>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</si>
  <si>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</si>
  <si>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</si>
  <si>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</si>
  <si>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</si>
  <si>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</si>
  <si>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</si>
  <si>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</si>
  <si>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</si>
  <si>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</si>
  <si>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</si>
  <si>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</si>
  <si>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</si>
  <si>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</si>
  <si>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</si>
  <si>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</si>
  <si>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</si>
  <si>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</si>
  <si>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</si>
  <si>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</si>
  <si>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</si>
  <si>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</si>
  <si>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</si>
  <si>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</si>
  <si>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</si>
  <si>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</si>
  <si>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</si>
  <si>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</si>
  <si>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</si>
  <si>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</si>
  <si>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</si>
  <si>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</si>
  <si>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</si>
  <si>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</si>
  <si>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</si>
  <si>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</si>
  <si>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</si>
  <si>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</si>
  <si>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</si>
  <si>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</si>
  <si>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</si>
  <si>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</si>
  <si>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</si>
  <si>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</si>
  <si>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</si>
  <si>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</si>
  <si>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</si>
  <si>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</si>
  <si>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</si>
  <si>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</si>
  <si>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</si>
  <si>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</si>
  <si>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</si>
  <si>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</si>
  <si>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</si>
  <si>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</si>
  <si>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</si>
  <si>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</si>
  <si>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</si>
  <si>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</si>
  <si>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</si>
  <si>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</si>
  <si>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</si>
  <si>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</si>
  <si>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</si>
  <si>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</si>
  <si>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</si>
  <si>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</si>
  <si>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</si>
  <si>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</si>
  <si>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</si>
  <si>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</si>
  <si>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</si>
  <si>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</si>
  <si>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</si>
  <si>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</si>
  <si>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</si>
  <si>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</si>
  <si>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</si>
  <si>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</si>
  <si>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</si>
  <si>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</si>
  <si>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</si>
  <si>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</si>
  <si>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</si>
  <si>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</si>
  <si>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</si>
  <si>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</si>
  <si>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</si>
  <si>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</si>
  <si>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</si>
  <si>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</si>
  <si>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</si>
  <si>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</si>
  <si>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</si>
  <si>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</si>
  <si>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</si>
  <si>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</si>
  <si>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</si>
  <si>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</si>
  <si>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</si>
  <si>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</si>
  <si>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</si>
  <si>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</si>
  <si>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</si>
  <si>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</si>
  <si>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</si>
  <si>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</si>
  <si>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</si>
  <si>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</si>
  <si>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</si>
  <si>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</si>
  <si>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</si>
  <si>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</si>
  <si>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</si>
  <si>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</si>
  <si>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</si>
  <si>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</si>
  <si>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</si>
  <si>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</si>
  <si>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</si>
  <si>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</si>
  <si>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</si>
  <si>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</si>
  <si>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</si>
  <si>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</si>
  <si>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</si>
  <si>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</si>
  <si>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</si>
  <si>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</si>
  <si>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</si>
  <si>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</si>
  <si>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</si>
  <si>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</si>
  <si>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</si>
  <si>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</si>
  <si>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</si>
  <si>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</si>
  <si>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</si>
  <si>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</si>
  <si>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</si>
  <si>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</si>
  <si>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</si>
  <si>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</si>
  <si>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</si>
  <si>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</si>
  <si>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</si>
  <si>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</si>
  <si>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</si>
  <si>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</si>
  <si>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</si>
  <si>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</si>
  <si>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</si>
  <si>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</si>
  <si>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</si>
  <si>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</si>
  <si>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</si>
  <si>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</si>
  <si>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</si>
  <si>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</si>
  <si>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</si>
  <si>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</si>
  <si>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</si>
  <si>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</si>
  <si>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</si>
  <si>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</si>
  <si>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</si>
  <si>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</si>
  <si>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</si>
  <si>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</si>
  <si>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</si>
  <si>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</si>
  <si>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</si>
  <si>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</si>
  <si>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</si>
  <si>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</si>
  <si>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</si>
  <si>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</si>
  <si>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</si>
  <si>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</si>
  <si>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</si>
  <si>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</si>
  <si>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</si>
  <si>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</si>
  <si>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</si>
  <si>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</si>
  <si>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</si>
  <si>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</si>
  <si>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</si>
  <si>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</si>
  <si>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</si>
  <si>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</si>
  <si>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</si>
  <si>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</si>
  <si>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</si>
  <si>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</si>
  <si>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</si>
  <si>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</si>
  <si>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</si>
  <si>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</si>
  <si>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</si>
  <si>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</si>
  <si>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</si>
  <si>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</si>
  <si>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</si>
  <si>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</si>
  <si>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</si>
  <si>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</si>
  <si>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</si>
  <si>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</si>
  <si>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</si>
  <si>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</si>
  <si>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</si>
  <si>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</si>
  <si>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</si>
  <si>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</si>
  <si>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</si>
  <si>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</si>
  <si>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</si>
  <si>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</si>
  <si>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</si>
  <si>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</si>
  <si>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</si>
  <si>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</si>
  <si>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</si>
  <si>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</si>
  <si>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</si>
  <si>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</si>
  <si>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</si>
  <si>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</si>
  <si>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</si>
  <si>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</si>
  <si>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</si>
  <si>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</si>
  <si>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</si>
  <si>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</si>
  <si>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</si>
  <si>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</si>
  <si>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</si>
  <si>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</si>
  <si>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</si>
  <si>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</si>
  <si>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</si>
  <si>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</si>
  <si>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</si>
  <si>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</si>
  <si>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</si>
  <si>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</si>
  <si>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</si>
  <si>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</si>
  <si>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</si>
  <si>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</si>
  <si>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</si>
  <si>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</si>
  <si>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</si>
  <si>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</si>
  <si>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</si>
  <si>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</si>
  <si>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</si>
  <si>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</si>
  <si>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</si>
  <si>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</si>
  <si>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</si>
  <si>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</si>
  <si>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</si>
  <si>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</si>
  <si>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</si>
  <si>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</si>
  <si>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</si>
  <si>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</si>
  <si>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</si>
  <si>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</si>
  <si>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</si>
  <si>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</si>
  <si>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</si>
  <si>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</si>
  <si>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</si>
  <si>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</si>
  <si>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</si>
  <si>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</si>
  <si>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</si>
  <si>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</si>
  <si>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</si>
  <si>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</si>
  <si>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</si>
  <si>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</si>
  <si>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</si>
  <si>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</si>
  <si>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</si>
  <si>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</si>
  <si>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</si>
  <si>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</si>
  <si>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</si>
  <si>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</si>
  <si>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</si>
  <si>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</si>
  <si>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</si>
  <si>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</si>
  <si>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</si>
  <si>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</si>
  <si>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</si>
  <si>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</si>
  <si>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</si>
  <si>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</si>
  <si>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</si>
  <si>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</si>
  <si>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</si>
  <si>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</si>
  <si>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</si>
  <si>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</si>
  <si>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</si>
  <si>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</si>
  <si>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</si>
  <si>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</si>
  <si>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</si>
  <si>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</si>
  <si>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</si>
  <si>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</si>
  <si>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</si>
  <si>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</si>
  <si>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</si>
  <si>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</si>
  <si>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</si>
  <si>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</si>
  <si>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</si>
  <si>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</si>
  <si>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</si>
  <si>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</si>
  <si>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</si>
  <si>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</si>
  <si>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</si>
  <si>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</si>
  <si>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</si>
  <si>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</si>
  <si>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</si>
  <si>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</si>
  <si>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</si>
  <si>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</si>
  <si>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</si>
  <si>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</si>
  <si>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</si>
  <si>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</si>
  <si>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</si>
  <si>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</si>
  <si>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</si>
  <si>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</si>
  <si>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</si>
  <si>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</si>
  <si>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</si>
  <si>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</si>
  <si>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</si>
  <si>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</si>
  <si>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</si>
  <si>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</si>
  <si>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</si>
  <si>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</si>
  <si>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</si>
  <si>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</si>
  <si>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</si>
  <si>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</si>
  <si>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</si>
  <si>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</si>
  <si>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</si>
  <si>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</si>
  <si>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</si>
  <si>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</si>
  <si>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</si>
  <si>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</si>
  <si>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</si>
  <si>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</si>
  <si>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</si>
  <si>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</si>
  <si>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</si>
  <si>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</si>
  <si>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</si>
  <si>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</si>
  <si>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</si>
  <si>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</si>
  <si>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</si>
  <si>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</si>
  <si>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</si>
  <si>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</si>
  <si>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</si>
  <si>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</si>
  <si>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</si>
  <si>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</si>
  <si>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</si>
  <si>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</si>
  <si>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</si>
  <si>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</si>
  <si>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</si>
  <si>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</si>
  <si>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</si>
  <si>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</si>
  <si>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</si>
  <si>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</si>
  <si>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</si>
  <si>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</si>
  <si>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</si>
  <si>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</si>
  <si>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</si>
  <si>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</si>
  <si>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</si>
  <si>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</si>
  <si>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</si>
  <si>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</si>
  <si>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</si>
  <si>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</si>
  <si>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</si>
  <si>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</si>
  <si>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</si>
  <si>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</si>
  <si>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</si>
  <si>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</si>
  <si>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</si>
  <si>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</si>
  <si>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</si>
  <si>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</si>
  <si>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</si>
  <si>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</si>
  <si>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</si>
  <si>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</si>
  <si>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</si>
  <si>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</si>
  <si>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</si>
  <si>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</si>
  <si>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</si>
  <si>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</si>
  <si>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</si>
  <si>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</si>
  <si>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</si>
  <si>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</si>
  <si>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</si>
  <si>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</si>
  <si>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</si>
  <si>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</si>
  <si>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</si>
  <si>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</si>
  <si>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</si>
  <si>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</si>
  <si>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</si>
  <si>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</si>
  <si>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</si>
  <si>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</si>
  <si>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</si>
  <si>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</si>
  <si>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</si>
  <si>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</si>
  <si>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</si>
  <si>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</si>
  <si>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</si>
  <si>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</si>
  <si>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</si>
  <si>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</si>
  <si>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</si>
  <si>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</si>
  <si>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</si>
  <si>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</si>
  <si>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</si>
  <si>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</si>
  <si>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</si>
  <si>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</si>
  <si>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</si>
  <si>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</si>
  <si>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</si>
  <si>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</si>
  <si>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</si>
  <si>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</si>
  <si>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</si>
  <si>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</si>
  <si>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</si>
  <si>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</si>
  <si>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</si>
  <si>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</si>
  <si>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</si>
  <si>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</si>
  <si>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</si>
  <si>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</si>
  <si>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</si>
  <si>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</si>
  <si>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</si>
  <si>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</si>
  <si>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</si>
  <si>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</si>
  <si>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</si>
  <si>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</si>
  <si>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</si>
  <si>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</si>
  <si>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</si>
  <si>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</si>
  <si>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</si>
  <si>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</si>
  <si>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</si>
  <si>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</si>
  <si>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</si>
  <si>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</si>
  <si>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</si>
  <si>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</si>
  <si>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</si>
  <si>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</si>
  <si>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</si>
  <si>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</si>
  <si>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</si>
  <si>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</si>
  <si>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</si>
  <si>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</si>
  <si>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</si>
  <si>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</si>
  <si>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</si>
  <si>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</si>
  <si>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</si>
  <si>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</si>
  <si>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</si>
  <si>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</si>
  <si>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</si>
  <si>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</si>
  <si>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</si>
  <si>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</si>
  <si>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</si>
  <si>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</si>
  <si>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</si>
  <si>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</si>
  <si>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</si>
  <si>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</si>
  <si>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</si>
  <si>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</si>
  <si>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</si>
  <si>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</si>
  <si>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</si>
  <si>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</si>
  <si>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</si>
  <si>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</si>
  <si>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</si>
  <si>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</si>
  <si>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</si>
  <si>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</si>
  <si>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</si>
  <si>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</si>
  <si>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</si>
  <si>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</si>
  <si>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</si>
  <si>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</si>
  <si>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</si>
  <si>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</si>
  <si>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</si>
  <si>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</si>
  <si>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</si>
  <si>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</si>
  <si>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</si>
  <si>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</si>
  <si>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</si>
  <si>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</si>
  <si>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</si>
  <si>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</si>
  <si>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</si>
  <si>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</si>
  <si>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</si>
  <si>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</si>
  <si>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</si>
  <si>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</si>
  <si>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</si>
  <si>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</si>
  <si>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</si>
  <si>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</si>
  <si>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</si>
  <si>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</si>
  <si>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</si>
  <si>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</si>
  <si>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</si>
  <si>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</si>
  <si>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</si>
  <si>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</si>
  <si>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</si>
  <si>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</si>
  <si>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</si>
  <si>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</si>
  <si>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</si>
  <si>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</si>
  <si>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</si>
  <si>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</si>
  <si>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</si>
  <si>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</si>
  <si>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</si>
  <si>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</si>
  <si>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</si>
  <si>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</si>
  <si>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</si>
  <si>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</si>
  <si>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</si>
  <si>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</si>
  <si>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</si>
  <si>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</si>
  <si>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</si>
  <si>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</si>
  <si>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</si>
  <si>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</si>
  <si>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</si>
  <si>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</si>
  <si>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</si>
  <si>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</si>
  <si>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</si>
  <si>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</si>
  <si>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</si>
  <si>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</si>
  <si>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</si>
  <si>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</si>
  <si>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</si>
  <si>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</si>
  <si>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</si>
  <si>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</si>
  <si>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</si>
  <si>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</si>
  <si>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</si>
  <si>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</si>
  <si>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</si>
  <si>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</si>
  <si>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</si>
  <si>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</si>
  <si>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</si>
  <si>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</si>
  <si>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</si>
  <si>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</si>
  <si>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</si>
  <si>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</si>
  <si>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</si>
  <si>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</si>
  <si>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</si>
  <si>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</si>
  <si>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</si>
  <si>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</si>
  <si>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</si>
  <si>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</si>
  <si>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</si>
  <si>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</si>
  <si>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</si>
  <si>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</si>
  <si>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</si>
  <si>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</si>
  <si>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</si>
  <si>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</si>
  <si>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</si>
  <si>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</si>
  <si>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</si>
  <si>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</si>
  <si>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</si>
  <si>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</si>
  <si>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</si>
  <si>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</si>
  <si>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</si>
  <si>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</si>
  <si>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</si>
  <si>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</si>
  <si>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</si>
  <si>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</si>
  <si>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</si>
  <si>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</si>
  <si>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</si>
  <si>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</si>
  <si>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</si>
  <si>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</si>
  <si>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</si>
  <si>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</si>
  <si>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</si>
  <si>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</si>
  <si>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</si>
  <si>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</si>
  <si>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</si>
  <si>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</si>
  <si>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</si>
  <si>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</si>
  <si>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</si>
  <si>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</si>
  <si>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</si>
  <si>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</si>
  <si>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</si>
  <si>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</si>
  <si>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</si>
  <si>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</si>
  <si>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</si>
  <si>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</si>
  <si>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</si>
  <si>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</si>
  <si>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</si>
  <si>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</si>
  <si>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</si>
  <si>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</si>
  <si>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</si>
  <si>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</si>
  <si>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</si>
  <si>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</si>
  <si>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</si>
  <si>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</si>
  <si>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</si>
  <si>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</si>
  <si>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</si>
  <si>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</si>
  <si>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</si>
  <si>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</si>
  <si>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</si>
  <si>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</si>
  <si>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</si>
  <si>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</si>
  <si>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</si>
  <si>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</si>
  <si>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</si>
  <si>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</si>
  <si>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</si>
  <si>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</si>
  <si>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</si>
  <si>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</si>
  <si>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</si>
  <si>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</si>
  <si>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</si>
  <si>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</si>
  <si>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</si>
  <si>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</si>
  <si>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</si>
  <si>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</si>
  <si>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</si>
  <si>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</si>
  <si>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</si>
  <si>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</si>
  <si>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</si>
  <si>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</si>
  <si>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</si>
  <si>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</si>
  <si>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</si>
  <si>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</si>
  <si>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</si>
  <si>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</si>
  <si>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</si>
  <si>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</si>
  <si>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</si>
  <si>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</si>
  <si>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</si>
  <si>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</si>
  <si>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</si>
  <si>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</si>
  <si>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</si>
  <si>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</si>
  <si>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</si>
  <si>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</si>
  <si>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</si>
  <si>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</si>
  <si>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</si>
  <si>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</si>
  <si>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</si>
  <si>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</si>
  <si>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</si>
  <si>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</si>
  <si>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</si>
  <si>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</si>
  <si>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</si>
  <si>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</si>
  <si>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</si>
  <si>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</si>
  <si>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</si>
  <si>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</si>
  <si>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</si>
  <si>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</si>
  <si>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</si>
  <si>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</si>
  <si>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</si>
  <si>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</si>
  <si>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</si>
  <si>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</si>
  <si>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</si>
  <si>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</si>
  <si>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</si>
  <si>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</si>
  <si>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</si>
  <si>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</si>
  <si>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</si>
  <si>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</si>
  <si>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</si>
  <si>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</si>
  <si>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</si>
  <si>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</si>
  <si>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</si>
  <si>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</si>
  <si>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</si>
  <si>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</si>
  <si>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</si>
  <si>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</si>
  <si>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</si>
  <si>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</si>
  <si>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</si>
  <si>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</si>
  <si>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</si>
  <si>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</si>
  <si>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</si>
  <si>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</si>
  <si>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</si>
  <si>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</si>
  <si>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</si>
  <si>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</si>
  <si>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</si>
  <si>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</si>
  <si>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</si>
  <si>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</si>
  <si>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</si>
  <si>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</si>
  <si>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</si>
  <si>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</si>
  <si>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</si>
  <si>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</si>
  <si>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</si>
  <si>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</si>
  <si>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</si>
  <si>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</si>
  <si>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</si>
  <si>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</si>
  <si>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</si>
  <si>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</si>
  <si>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</si>
  <si>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</si>
  <si>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</si>
  <si>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</si>
  <si>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</si>
  <si>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</si>
  <si>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</si>
  <si>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</si>
  <si>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</si>
  <si>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</si>
  <si>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</si>
  <si>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</si>
  <si>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</si>
  <si>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</si>
  <si>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</si>
  <si>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</si>
  <si>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</si>
  <si>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</si>
  <si>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</si>
  <si>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</si>
  <si>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</si>
  <si>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</si>
  <si>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</si>
  <si>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</si>
  <si>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</si>
  <si>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</si>
  <si>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</si>
  <si>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</si>
  <si>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</si>
  <si>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</si>
  <si>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</si>
  <si>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</si>
  <si>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</si>
  <si>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</si>
  <si>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</si>
  <si>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</si>
  <si>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</si>
  <si>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</si>
  <si>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</si>
  <si>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</si>
  <si>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</si>
  <si>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</si>
  <si>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</si>
  <si>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</si>
  <si>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</si>
  <si>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</si>
  <si>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</si>
  <si>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</si>
  <si>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</si>
  <si>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</si>
  <si>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</si>
  <si>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</si>
  <si>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</si>
  <si>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</si>
  <si>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</si>
  <si>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</si>
  <si>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</si>
  <si>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</si>
  <si>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</si>
  <si>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</si>
  <si>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</si>
  <si>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</si>
  <si>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</si>
  <si>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</si>
  <si>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</si>
  <si>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</si>
  <si>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</si>
  <si>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</si>
  <si>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</si>
  <si>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</si>
  <si>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</si>
  <si>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</si>
  <si>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</si>
  <si>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</si>
  <si>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</si>
  <si>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</si>
  <si>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</si>
  <si>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</si>
  <si>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</si>
  <si>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</si>
  <si>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</si>
  <si>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</si>
  <si>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</si>
  <si>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</si>
  <si>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</si>
  <si>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</si>
  <si>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</si>
  <si>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</si>
  <si>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</si>
  <si>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</si>
  <si>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</si>
  <si>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</si>
  <si>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</si>
  <si>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</si>
  <si>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</si>
  <si>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</si>
  <si>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</si>
  <si>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</si>
  <si>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</si>
  <si>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</si>
  <si>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</si>
  <si>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</si>
  <si>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</si>
  <si>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</si>
  <si>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</si>
  <si>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</si>
  <si>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</si>
  <si>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</si>
  <si>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</si>
  <si>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</si>
  <si>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</si>
  <si>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</si>
  <si>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</si>
  <si>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</si>
  <si>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</si>
  <si>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</si>
  <si>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</si>
  <si>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</si>
  <si>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</si>
  <si>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</si>
  <si>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</si>
  <si>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</si>
  <si>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</si>
  <si>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</si>
  <si>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</si>
  <si>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</si>
  <si>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</si>
  <si>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</si>
  <si>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</si>
  <si>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</si>
  <si>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</si>
  <si>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</si>
  <si>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</si>
  <si>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</si>
  <si>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</si>
  <si>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</si>
  <si>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</si>
  <si>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</si>
  <si>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</si>
  <si>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</si>
  <si>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</si>
  <si>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</si>
  <si>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</si>
  <si>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</si>
  <si>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</si>
  <si>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</si>
  <si>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</si>
  <si>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</si>
  <si>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</si>
  <si>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</si>
  <si>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</si>
  <si>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</si>
  <si>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</si>
  <si>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</si>
  <si>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</si>
  <si>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</si>
  <si>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</si>
  <si>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</si>
  <si>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</si>
  <si>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</si>
  <si>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</si>
  <si>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</si>
  <si>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</si>
  <si>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</si>
  <si>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</si>
  <si>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</si>
  <si>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</si>
  <si>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</si>
  <si>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</si>
  <si>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</si>
  <si>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</si>
  <si>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</si>
  <si>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</si>
  <si>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</si>
  <si>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</si>
  <si>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</si>
  <si>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</si>
  <si>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</si>
  <si>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</si>
  <si>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</si>
  <si>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</si>
  <si>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</si>
  <si>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</si>
  <si>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</si>
  <si>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</si>
  <si>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</si>
  <si>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</si>
  <si>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</si>
  <si>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</si>
  <si>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</si>
  <si>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</si>
  <si>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</si>
  <si>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</si>
  <si>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</si>
  <si>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</si>
  <si>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</si>
  <si>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</si>
  <si>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</si>
  <si>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</si>
  <si>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</si>
  <si>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</si>
  <si>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</si>
  <si>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</si>
  <si>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</si>
  <si>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</si>
  <si>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</si>
  <si>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</si>
  <si>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</si>
  <si>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</si>
  <si>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</si>
  <si>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</si>
  <si>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</si>
  <si>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</si>
  <si>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</si>
  <si>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</si>
  <si>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</si>
  <si>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</si>
  <si>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</si>
  <si>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</si>
  <si>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</si>
  <si>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</si>
  <si>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</si>
  <si>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</si>
  <si>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</si>
  <si>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</si>
  <si>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</si>
  <si>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</si>
  <si>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</si>
  <si>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</si>
  <si>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</si>
  <si>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</si>
  <si>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</si>
  <si>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</si>
  <si>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</si>
  <si>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</si>
  <si>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</si>
  <si>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</si>
  <si>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</si>
  <si>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</si>
  <si>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</si>
  <si>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</si>
  <si>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</si>
  <si>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</si>
  <si>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</si>
  <si>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</si>
  <si>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</si>
  <si>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</si>
  <si>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</si>
  <si>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</si>
  <si>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</si>
  <si>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</si>
  <si>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</si>
  <si>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</si>
  <si>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</si>
  <si>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</si>
  <si>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</si>
  <si>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</si>
  <si>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</si>
  <si>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</si>
  <si>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</si>
  <si>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</si>
  <si>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</si>
  <si>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</si>
  <si>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</si>
  <si>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</si>
  <si>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</si>
  <si>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</si>
  <si>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</si>
  <si>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</si>
  <si>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</si>
  <si>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</si>
  <si>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</si>
  <si>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</si>
  <si>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</si>
  <si>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</si>
  <si>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</si>
  <si>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</si>
  <si>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</si>
  <si>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</si>
  <si>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</si>
  <si>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</si>
  <si>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</si>
  <si>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</si>
  <si>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</si>
  <si>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</si>
  <si>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</si>
  <si>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</si>
  <si>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</si>
  <si>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</si>
  <si>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</si>
  <si>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</si>
  <si>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</si>
  <si>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</si>
  <si>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</si>
  <si>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</si>
  <si>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</si>
  <si>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</si>
  <si>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</si>
  <si>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</si>
  <si>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</si>
  <si>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</si>
  <si>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</si>
  <si>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</si>
  <si>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</si>
  <si>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</si>
  <si>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</si>
  <si>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</si>
  <si>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</si>
  <si>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</si>
  <si>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</si>
  <si>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</si>
  <si>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</si>
  <si>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</si>
  <si>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</si>
  <si>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</si>
  <si>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</si>
  <si>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</si>
  <si>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</si>
  <si>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</si>
  <si>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</si>
  <si>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</si>
  <si>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</si>
  <si>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</si>
  <si>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</si>
  <si>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</si>
  <si>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</si>
  <si>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</si>
  <si>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</si>
  <si>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</si>
  <si>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</si>
  <si>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</si>
  <si>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</si>
  <si>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</si>
  <si>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</si>
  <si>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</si>
  <si>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</si>
  <si>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</si>
  <si>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</si>
  <si>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</si>
  <si>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</si>
  <si>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</si>
  <si>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</si>
  <si>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</si>
  <si>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</si>
  <si>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</si>
  <si>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</si>
  <si>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</si>
  <si>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</si>
  <si>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</si>
  <si>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</si>
  <si>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</si>
  <si>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</si>
  <si>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</si>
  <si>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</si>
  <si>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</si>
  <si>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</si>
  <si>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</si>
  <si>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</si>
  <si>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</si>
  <si>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</si>
  <si>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</si>
  <si>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</si>
  <si>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</si>
  <si>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</si>
  <si>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</si>
  <si>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</si>
  <si>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</si>
  <si>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</si>
  <si>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</si>
  <si>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</si>
  <si>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</si>
  <si>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</si>
  <si>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</si>
  <si>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</si>
  <si>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</si>
  <si>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</si>
  <si>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</si>
  <si>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</si>
  <si>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</si>
  <si>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</si>
  <si>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</si>
  <si>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</si>
  <si>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</si>
  <si>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</si>
  <si>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</si>
  <si>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</si>
  <si>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</si>
  <si>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</si>
  <si>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</si>
  <si>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</si>
  <si>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</si>
  <si>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</si>
  <si>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</si>
  <si>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</si>
  <si>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</si>
  <si>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</si>
  <si>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</si>
  <si>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</si>
  <si>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</si>
  <si>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</si>
  <si>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</si>
  <si>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</si>
  <si>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</si>
  <si>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</si>
  <si>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</si>
  <si>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</si>
  <si>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</si>
  <si>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</si>
  <si>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</si>
  <si>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</si>
  <si>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</si>
  <si>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</si>
  <si>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</si>
  <si>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</si>
  <si>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</si>
  <si>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</si>
  <si>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</si>
  <si>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</si>
  <si>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</si>
  <si>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</si>
  <si>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</si>
  <si>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</si>
  <si>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</si>
  <si>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</si>
  <si>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</si>
  <si>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</si>
  <si>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</si>
  <si>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</si>
  <si>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</si>
  <si>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</si>
  <si>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</si>
  <si>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</si>
  <si>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</si>
  <si>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</si>
  <si>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</si>
  <si>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</si>
  <si>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</si>
  <si>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</si>
  <si>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</si>
  <si>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</si>
  <si>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</si>
  <si>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</si>
  <si>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</si>
  <si>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</si>
  <si>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</si>
  <si>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</si>
  <si>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</si>
  <si>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</si>
  <si>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</si>
  <si>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</si>
  <si>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</si>
  <si>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</si>
  <si>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</si>
  <si>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</si>
  <si>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</si>
  <si>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</si>
  <si>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</si>
  <si>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</si>
  <si>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</si>
  <si>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</si>
  <si>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</si>
  <si>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</si>
  <si>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</si>
  <si>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</si>
  <si>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</si>
  <si>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</si>
  <si>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</si>
  <si>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</si>
  <si>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</si>
  <si>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</si>
  <si>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</si>
  <si>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</si>
  <si>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</si>
  <si>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</si>
  <si>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</si>
  <si>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</si>
  <si>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</si>
  <si>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</si>
  <si>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</si>
  <si>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</si>
  <si>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</si>
  <si>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</si>
  <si>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</si>
  <si>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</si>
  <si>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</si>
  <si>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</si>
  <si>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</si>
  <si>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</si>
  <si>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</si>
  <si>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</si>
  <si>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</si>
  <si>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</si>
  <si>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</si>
  <si>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</si>
  <si>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</si>
  <si>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</si>
  <si>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</si>
  <si>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</si>
  <si>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</si>
  <si>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</si>
  <si>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</si>
  <si>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</si>
  <si>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</si>
  <si>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</si>
  <si>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</si>
  <si>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</si>
  <si>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</si>
  <si>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</si>
  <si>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</si>
  <si>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</si>
  <si>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</si>
  <si>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</si>
  <si>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</si>
  <si>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</si>
  <si>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</si>
  <si>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</si>
  <si>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</si>
  <si>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</si>
  <si>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</si>
  <si>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</si>
  <si>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</si>
  <si>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</si>
  <si>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</si>
  <si>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</si>
  <si>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</si>
  <si>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</si>
  <si>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</si>
  <si>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</si>
  <si>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</si>
  <si>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</si>
  <si>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</si>
  <si>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</si>
  <si>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</si>
  <si>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</si>
  <si>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</si>
  <si>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</si>
  <si>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</si>
  <si>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</si>
  <si>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</si>
  <si>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</si>
  <si>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</si>
  <si>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</si>
  <si>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</si>
  <si>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</si>
  <si>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</si>
  <si>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</si>
  <si>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</si>
  <si>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</si>
  <si>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</si>
  <si>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</si>
  <si>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</si>
  <si>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</si>
  <si>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</si>
  <si>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</si>
  <si>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</si>
  <si>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</si>
  <si>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</si>
  <si>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</si>
  <si>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</si>
  <si>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</si>
  <si>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</si>
  <si>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</si>
  <si>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</si>
  <si>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</si>
  <si>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</si>
  <si>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</si>
  <si>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</si>
  <si>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</si>
  <si>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</si>
  <si>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</si>
  <si>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</si>
  <si>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</si>
  <si>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</si>
  <si>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</si>
  <si>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</si>
  <si>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</si>
  <si>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</si>
  <si>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</si>
  <si>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</si>
  <si>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</si>
  <si>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</si>
  <si>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</si>
  <si>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</si>
  <si>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</si>
  <si>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</si>
  <si>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</si>
  <si>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</si>
  <si>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</si>
  <si>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</si>
  <si>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</si>
  <si>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</si>
  <si>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</si>
  <si>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</si>
  <si>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</si>
  <si>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</si>
  <si>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</si>
  <si>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</si>
  <si>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</si>
  <si>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</si>
  <si>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</si>
  <si>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</si>
  <si>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</si>
  <si>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</si>
  <si>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</si>
  <si>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</si>
  <si>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</si>
  <si>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</si>
  <si>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</si>
  <si>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</si>
  <si>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</si>
  <si>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</si>
  <si>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</si>
  <si>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</si>
  <si>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</si>
  <si>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</si>
  <si>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</si>
  <si>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</si>
  <si>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</si>
  <si>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</si>
  <si>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</si>
  <si>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</si>
  <si>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</si>
  <si>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</si>
  <si>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</si>
  <si>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</si>
  <si>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</si>
  <si>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</si>
  <si>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</si>
  <si>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</si>
  <si>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</si>
  <si>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</si>
  <si>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</si>
  <si>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</si>
  <si>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</si>
  <si>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</si>
  <si>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</si>
  <si>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</si>
  <si>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</si>
  <si>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</si>
  <si>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</si>
  <si>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</si>
  <si>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</si>
  <si>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</si>
  <si>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</si>
  <si>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</si>
  <si>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</si>
  <si>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</si>
  <si>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</si>
  <si>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</si>
  <si>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</si>
  <si>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</si>
  <si>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</si>
  <si>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</si>
  <si>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</si>
  <si>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</si>
  <si>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</si>
  <si>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</si>
  <si>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</si>
  <si>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</si>
  <si>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</si>
  <si>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</si>
  <si>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</si>
  <si>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</si>
  <si>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</si>
  <si>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</si>
  <si>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</si>
  <si>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</si>
  <si>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</si>
  <si>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</si>
  <si>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</si>
  <si>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</si>
  <si>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</si>
  <si>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</si>
  <si>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</si>
  <si>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</si>
  <si>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</si>
  <si>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</si>
  <si>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</si>
  <si>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</si>
  <si>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</si>
  <si>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</si>
  <si>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</si>
  <si>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</si>
  <si>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</si>
  <si>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</si>
  <si>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</si>
  <si>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</si>
  <si>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</si>
  <si>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</si>
  <si>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</si>
  <si>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</si>
  <si>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</si>
  <si>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</si>
  <si>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</si>
  <si>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</si>
  <si>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</si>
  <si>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</si>
  <si>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</si>
  <si>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</si>
  <si>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</si>
  <si>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</si>
  <si>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</si>
  <si>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</si>
  <si>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</si>
  <si>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</si>
  <si>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</si>
  <si>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</si>
  <si>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</si>
  <si>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</si>
  <si>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</si>
  <si>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</si>
  <si>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</si>
  <si>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</si>
  <si>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</si>
  <si>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</si>
  <si>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</si>
  <si>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</si>
  <si>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</si>
  <si>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</si>
  <si>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</si>
  <si>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</si>
  <si>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</si>
  <si>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</si>
  <si>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</si>
  <si>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</si>
  <si>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</si>
  <si>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</si>
  <si>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</si>
  <si>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</si>
  <si>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</si>
  <si>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</si>
  <si>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</si>
  <si>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</si>
  <si>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</si>
  <si>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</si>
  <si>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</si>
  <si>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</si>
  <si>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</si>
  <si>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</si>
  <si>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</si>
  <si>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</si>
  <si>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</si>
  <si>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</si>
  <si>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</si>
  <si>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</si>
  <si>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</si>
  <si>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</si>
  <si>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</si>
  <si>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</si>
  <si>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</si>
  <si>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</si>
  <si>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</si>
  <si>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</si>
  <si>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</si>
  <si>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</si>
  <si>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</si>
  <si>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</si>
  <si>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</si>
  <si>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</si>
  <si>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</si>
  <si>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</si>
  <si>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</si>
  <si>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</si>
  <si>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</si>
  <si>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</si>
  <si>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</si>
  <si>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</si>
  <si>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</si>
  <si>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</si>
  <si>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</si>
  <si>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</si>
  <si>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</si>
  <si>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</si>
  <si>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</si>
  <si>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</si>
  <si>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</si>
  <si>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</si>
  <si>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</si>
  <si>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</si>
  <si>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</si>
  <si>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</si>
  <si>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</si>
  <si>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</si>
  <si>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</si>
  <si>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</si>
  <si>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</si>
  <si>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</si>
  <si>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</si>
  <si>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</si>
  <si>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</si>
  <si>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</si>
  <si>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</si>
  <si>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</si>
  <si>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</si>
  <si>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</si>
  <si>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</si>
  <si>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</si>
  <si>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</si>
  <si>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</si>
  <si>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</si>
  <si>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</si>
  <si>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</si>
  <si>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</si>
  <si>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</si>
  <si>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</si>
  <si>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</si>
  <si>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</si>
  <si>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</si>
  <si>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</si>
  <si>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</si>
  <si>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</si>
  <si>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</si>
  <si>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</si>
  <si>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</si>
  <si>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</si>
  <si>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</si>
  <si>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</si>
  <si>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</si>
  <si>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</si>
  <si>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</si>
  <si>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</si>
  <si>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</si>
  <si>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</si>
  <si>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</si>
  <si>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</si>
  <si>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</si>
  <si>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</si>
  <si>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</si>
  <si>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</si>
  <si>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</si>
  <si>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</si>
  <si>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</si>
  <si>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</si>
  <si>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</si>
  <si>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</si>
  <si>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</si>
  <si>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</si>
  <si>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</si>
  <si>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</si>
  <si>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</si>
  <si>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</si>
  <si>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</si>
  <si>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</si>
  <si>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</si>
  <si>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</si>
  <si>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</si>
  <si>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</si>
  <si>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</si>
  <si>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</si>
  <si>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</si>
  <si>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</si>
  <si>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</si>
  <si>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</si>
  <si>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</si>
  <si>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</si>
  <si>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</si>
  <si>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</si>
  <si>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</si>
  <si>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</si>
  <si>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</si>
  <si>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</si>
  <si>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</si>
  <si>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</si>
  <si>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</si>
  <si>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</si>
  <si>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</si>
  <si>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</si>
  <si>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</si>
  <si>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</si>
  <si>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</si>
  <si>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</si>
  <si>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</si>
  <si>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</si>
  <si>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</si>
  <si>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</si>
  <si>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</si>
  <si>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</si>
  <si>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</si>
  <si>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</si>
  <si>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</si>
  <si>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</si>
  <si>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</si>
  <si>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</si>
  <si>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</si>
  <si>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</si>
  <si>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</si>
  <si>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</si>
  <si>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</si>
  <si>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</si>
  <si>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</si>
  <si>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</si>
  <si>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</si>
  <si>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</si>
  <si>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</si>
  <si>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</si>
  <si>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</si>
  <si>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</si>
  <si>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</si>
  <si>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</si>
  <si>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</si>
  <si>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</si>
  <si>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</si>
  <si>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</si>
  <si>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</si>
  <si>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</si>
  <si>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</si>
  <si>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</si>
  <si>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</si>
  <si>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</si>
  <si>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</si>
  <si>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</si>
  <si>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</si>
  <si>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</si>
  <si>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</si>
  <si>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</si>
  <si>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</si>
  <si>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</si>
  <si>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</si>
  <si>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</si>
  <si>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</si>
  <si>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</si>
  <si>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</si>
  <si>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</si>
  <si>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</si>
  <si>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</si>
  <si>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</si>
  <si>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</si>
  <si>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</si>
  <si>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</si>
  <si>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</si>
  <si>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</si>
  <si>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</si>
  <si>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</si>
  <si>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</si>
  <si>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</si>
  <si>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</si>
  <si>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</si>
  <si>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</si>
  <si>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</si>
  <si>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</si>
  <si>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</si>
  <si>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</si>
  <si>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</si>
  <si>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</si>
  <si>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</si>
  <si>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</si>
  <si>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</si>
  <si>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</si>
  <si>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</si>
  <si>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</si>
  <si>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</si>
  <si>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</si>
  <si>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</si>
  <si>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</si>
  <si>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</si>
  <si>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</si>
  <si>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</si>
  <si>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</si>
  <si>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</si>
  <si>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</si>
  <si>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</si>
  <si>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</si>
  <si>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</si>
  <si>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</si>
  <si>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</si>
  <si>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</si>
  <si>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</si>
  <si>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</si>
  <si>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</si>
  <si>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</si>
  <si>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</si>
  <si>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</si>
  <si>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</si>
  <si>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</si>
  <si>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</si>
  <si>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</si>
  <si>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</si>
  <si>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</si>
  <si>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</si>
  <si>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</si>
  <si>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</si>
  <si>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</si>
  <si>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</si>
  <si>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</si>
  <si>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</si>
  <si>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</si>
  <si>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</si>
  <si>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</si>
  <si>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</si>
  <si>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</si>
  <si>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</si>
  <si>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</si>
  <si>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</si>
  <si>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</si>
  <si>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</si>
  <si>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</si>
  <si>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</si>
  <si>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</si>
  <si>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</si>
  <si>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</si>
  <si>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</si>
  <si>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</si>
  <si>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</si>
  <si>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</si>
  <si>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</si>
  <si>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</si>
  <si>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</si>
  <si>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</si>
  <si>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</si>
  <si>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</si>
  <si>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</si>
  <si>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</si>
  <si>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</si>
  <si>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</si>
  <si>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</si>
  <si>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</si>
  <si>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</si>
  <si>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</si>
  <si>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</si>
  <si>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</si>
  <si>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</si>
  <si>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</si>
  <si>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</si>
  <si>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</si>
  <si>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</si>
  <si>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</si>
  <si>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</si>
  <si>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</si>
  <si>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</si>
  <si>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</si>
  <si>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</si>
  <si>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</si>
  <si>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</si>
  <si>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</si>
  <si>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</si>
  <si>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</si>
  <si>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</si>
  <si>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</si>
  <si>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</si>
  <si>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</si>
  <si>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</si>
  <si>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</si>
  <si>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</si>
  <si>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</si>
  <si>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</si>
  <si>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</si>
  <si>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</si>
  <si>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</si>
  <si>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</si>
  <si>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</si>
  <si>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</si>
  <si>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</si>
  <si>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</si>
  <si>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</si>
  <si>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</si>
  <si>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</si>
  <si>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</si>
  <si>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</si>
  <si>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</si>
  <si>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</si>
  <si>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</si>
  <si>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</si>
  <si>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</si>
  <si>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</si>
  <si>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</si>
  <si>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</si>
  <si>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</si>
  <si>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</si>
  <si>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</si>
  <si>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</si>
  <si>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</si>
  <si>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</si>
  <si>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</si>
  <si>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</si>
  <si>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</si>
  <si>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</si>
  <si>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</si>
  <si>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</si>
  <si>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</si>
  <si>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</si>
  <si>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</si>
  <si>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</si>
  <si>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</si>
  <si>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</si>
  <si>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</si>
  <si>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</si>
  <si>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</si>
  <si>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</si>
  <si>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</si>
  <si>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</si>
  <si>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</si>
  <si>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</si>
  <si>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</si>
  <si>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</si>
  <si>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</si>
  <si>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</si>
  <si>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</si>
  <si>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</si>
  <si>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</si>
  <si>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</si>
  <si>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</si>
  <si>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</si>
  <si>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</si>
  <si>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</si>
  <si>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</si>
  <si>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</si>
  <si>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</si>
  <si>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</si>
  <si>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</si>
  <si>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</si>
  <si>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</si>
  <si>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</si>
  <si>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</si>
  <si>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</si>
  <si>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</si>
  <si>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</si>
  <si>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</si>
  <si>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</si>
  <si>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</si>
  <si>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</si>
  <si>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</si>
  <si>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</si>
  <si>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</si>
  <si>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</si>
  <si>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</si>
  <si>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</si>
  <si>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</si>
  <si>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</si>
  <si>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</si>
  <si>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</si>
  <si>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</si>
  <si>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</si>
  <si>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</si>
  <si>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</si>
  <si>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</si>
  <si>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</si>
  <si>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</si>
  <si>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</si>
  <si>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</si>
  <si>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</si>
  <si>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</si>
  <si>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</si>
  <si>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</si>
  <si>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</si>
  <si>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</si>
  <si>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</si>
  <si>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</si>
  <si>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</si>
  <si>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</si>
  <si>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</si>
  <si>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</si>
  <si>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</si>
  <si>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</si>
  <si>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</si>
  <si>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</si>
  <si>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</si>
  <si>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</si>
  <si>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</si>
  <si>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</si>
  <si>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</si>
  <si>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</si>
  <si>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</si>
  <si>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</si>
  <si>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</si>
  <si>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</si>
  <si>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</si>
  <si>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</si>
  <si>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</si>
  <si>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</si>
  <si>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</si>
  <si>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</si>
  <si>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</si>
  <si>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</si>
  <si>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</si>
  <si>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</si>
  <si>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</si>
  <si>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</si>
  <si>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</si>
  <si>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</si>
  <si>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</si>
  <si>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</si>
  <si>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</si>
  <si>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</si>
  <si>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</si>
  <si>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</si>
  <si>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</si>
  <si>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</si>
  <si>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</si>
  <si>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</si>
  <si>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</si>
  <si>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</si>
  <si>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</si>
  <si>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</si>
  <si>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</si>
  <si>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</si>
  <si>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</si>
  <si>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</si>
  <si>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</si>
  <si>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</si>
  <si>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</si>
  <si>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</si>
  <si>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</si>
  <si>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</si>
  <si>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</si>
  <si>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</si>
  <si>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</si>
  <si>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</si>
  <si>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</si>
  <si>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</si>
  <si>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</si>
  <si>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</si>
  <si>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</si>
  <si>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</si>
  <si>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</si>
  <si>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</si>
  <si>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</si>
  <si>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</si>
  <si>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</si>
  <si>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</si>
  <si>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</si>
  <si>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</si>
  <si>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</si>
  <si>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</si>
  <si>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</si>
  <si>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</si>
  <si>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</si>
  <si>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</si>
  <si>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</si>
  <si>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</si>
  <si>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</si>
  <si>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</si>
  <si>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</si>
  <si>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</si>
  <si>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</si>
  <si>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</si>
  <si>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</si>
  <si>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</si>
  <si>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</si>
  <si>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</si>
  <si>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</si>
  <si>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</si>
  <si>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</si>
  <si>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</si>
  <si>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</si>
  <si>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</si>
  <si>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</si>
  <si>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</si>
  <si>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</si>
  <si>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</si>
  <si>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</si>
  <si>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</si>
  <si>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</si>
  <si>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</si>
  <si>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</si>
  <si>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</si>
  <si>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</si>
  <si>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</si>
  <si>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</si>
  <si>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</si>
  <si>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</si>
  <si>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</si>
  <si>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</si>
  <si>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</si>
  <si>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</si>
  <si>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</si>
  <si>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</si>
  <si>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</si>
  <si>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</si>
  <si>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</si>
  <si>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</si>
  <si>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</si>
  <si>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</si>
  <si>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</si>
  <si>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</si>
  <si>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</si>
  <si>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</si>
  <si>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</si>
  <si>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</si>
  <si>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</si>
  <si>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</si>
  <si>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</si>
  <si>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</si>
  <si>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</si>
  <si>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</si>
  <si>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</si>
  <si>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</si>
  <si>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</si>
  <si>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</si>
  <si>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</si>
  <si>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</si>
  <si>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</si>
  <si>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</si>
  <si>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</si>
  <si>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</si>
  <si>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</si>
  <si>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</si>
  <si>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</si>
  <si>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</si>
  <si>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</si>
  <si>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</si>
  <si>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</si>
  <si>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</si>
  <si>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</si>
  <si>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</si>
  <si>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</si>
  <si>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</si>
  <si>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</si>
  <si>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</si>
  <si>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</si>
  <si>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</si>
  <si>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</si>
  <si>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</si>
  <si>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</si>
  <si>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</si>
  <si>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</si>
  <si>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</si>
  <si>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</si>
  <si>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</si>
  <si>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</si>
  <si>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</si>
  <si>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</si>
  <si>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</si>
  <si>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</si>
  <si>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</si>
  <si>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</si>
  <si>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</si>
  <si>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</si>
  <si>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</si>
  <si>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</si>
  <si>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</si>
  <si>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</si>
  <si>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</si>
  <si>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</si>
  <si>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</si>
  <si>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</si>
  <si>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</si>
  <si>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</si>
  <si>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</si>
  <si>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</si>
  <si>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</si>
  <si>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</si>
  <si>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</si>
  <si>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</si>
  <si>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</si>
  <si>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</si>
  <si>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</si>
  <si>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</si>
  <si>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</si>
  <si>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</si>
  <si>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</si>
  <si>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</si>
  <si>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</si>
  <si>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</si>
  <si>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</si>
  <si>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</si>
  <si>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</si>
  <si>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</si>
  <si>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</si>
  <si>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</si>
  <si>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</si>
  <si>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</si>
  <si>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</si>
  <si>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</si>
  <si>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</si>
  <si>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</si>
  <si>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</si>
  <si>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</si>
  <si>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</si>
  <si>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</si>
  <si>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</si>
  <si>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</si>
  <si>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</si>
  <si>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</si>
  <si>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</si>
  <si>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</si>
  <si>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</si>
  <si>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</si>
  <si>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</si>
  <si>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</si>
  <si>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</si>
  <si>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</si>
  <si>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</si>
  <si>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</si>
  <si>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</si>
  <si>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</si>
  <si>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</si>
  <si>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</si>
  <si>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</si>
  <si>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</si>
  <si>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</si>
  <si>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</si>
  <si>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</si>
  <si>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</si>
  <si>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</si>
  <si>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</si>
  <si>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</si>
  <si>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</si>
  <si>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</si>
  <si>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</si>
  <si>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</si>
  <si>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</si>
  <si>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</si>
  <si>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</si>
  <si>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</si>
  <si>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</si>
  <si>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</si>
  <si>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</si>
  <si>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</si>
  <si>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</si>
  <si>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</si>
  <si>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</si>
  <si>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</si>
  <si>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</si>
  <si>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</si>
  <si>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</si>
  <si>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</si>
  <si>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</si>
  <si>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</si>
  <si>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</si>
  <si>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</si>
  <si>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</si>
  <si>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</si>
  <si>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</si>
  <si>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</si>
  <si>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</si>
  <si>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</si>
  <si>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</si>
  <si>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</si>
  <si>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</si>
  <si>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</si>
  <si>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</si>
  <si>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</si>
  <si>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</si>
  <si>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</si>
  <si>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</si>
  <si>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</si>
  <si>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</si>
  <si>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</si>
  <si>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</si>
  <si>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</si>
  <si>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</si>
  <si>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</si>
  <si>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</si>
  <si>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</si>
  <si>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</si>
  <si>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</si>
  <si>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</si>
  <si>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</si>
  <si>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</si>
  <si>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</si>
  <si>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</si>
  <si>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</si>
  <si>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</si>
  <si>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</si>
  <si>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</si>
  <si>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</si>
  <si>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</si>
  <si>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</si>
  <si>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</si>
  <si>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</si>
  <si>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</si>
  <si>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</si>
  <si>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</si>
  <si>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</si>
  <si>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</si>
  <si>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</si>
  <si>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</si>
  <si>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</si>
  <si>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</si>
  <si>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</si>
  <si>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</si>
  <si>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</si>
  <si>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</si>
  <si>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</si>
  <si>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</si>
  <si>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</si>
  <si>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</si>
  <si>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</si>
  <si>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</si>
  <si>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</si>
  <si>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</si>
  <si>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</si>
  <si>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</si>
  <si>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</si>
  <si>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</si>
  <si>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</si>
  <si>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</si>
  <si>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</si>
  <si>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</si>
  <si>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</si>
  <si>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</si>
  <si>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</si>
  <si>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</si>
  <si>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</si>
  <si>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</si>
  <si>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</si>
  <si>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</si>
  <si>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</si>
  <si>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</si>
  <si>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</si>
  <si>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</si>
  <si>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</si>
  <si>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</si>
  <si>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</si>
  <si>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</si>
  <si>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</si>
  <si>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</si>
  <si>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</si>
  <si>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</si>
  <si>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</si>
  <si>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</si>
  <si>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</si>
  <si>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</si>
  <si>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</si>
  <si>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</si>
  <si>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</si>
  <si>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</si>
  <si>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</si>
  <si>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</si>
  <si>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</si>
  <si>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</si>
  <si>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</si>
  <si>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</si>
  <si>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</si>
  <si>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</si>
  <si>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</si>
  <si>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</si>
  <si>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</si>
  <si>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</si>
  <si>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</si>
  <si>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</si>
  <si>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</si>
  <si>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</si>
  <si>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</si>
  <si>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</si>
  <si>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</si>
  <si>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</si>
  <si>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</si>
  <si>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</si>
  <si>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</si>
  <si>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</si>
  <si>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</si>
  <si>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</si>
  <si>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</si>
  <si>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</si>
  <si>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</si>
  <si>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</si>
  <si>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</si>
  <si>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</si>
  <si>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</si>
  <si>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</si>
  <si>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</si>
  <si>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</si>
  <si>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</si>
  <si>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</si>
  <si>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</si>
  <si>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</si>
  <si>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</si>
  <si>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</si>
  <si>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</si>
  <si>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</si>
  <si>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</si>
  <si>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</si>
  <si>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</si>
  <si>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</si>
  <si>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</si>
  <si>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</si>
  <si>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</si>
  <si>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</si>
  <si>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</si>
  <si>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</si>
  <si>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</si>
  <si>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</si>
  <si>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</si>
  <si>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</si>
  <si>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</si>
  <si>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</si>
  <si>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</si>
  <si>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</si>
  <si>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</si>
  <si>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</si>
  <si>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</si>
  <si>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</si>
  <si>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</si>
  <si>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</si>
  <si>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</si>
  <si>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</si>
  <si>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</si>
  <si>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</si>
  <si>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</si>
  <si>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</si>
  <si>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</si>
  <si>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</si>
  <si>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</si>
  <si>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</si>
  <si>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</si>
  <si>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</si>
  <si>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</si>
  <si>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</si>
  <si>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</si>
  <si>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</si>
  <si>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</si>
  <si>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</si>
  <si>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</si>
  <si>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</si>
  <si>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</si>
  <si>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</si>
  <si>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</si>
  <si>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</si>
  <si>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</si>
  <si>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</si>
  <si>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</si>
  <si>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</si>
  <si>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</si>
  <si>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</si>
  <si>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</si>
  <si>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</si>
  <si>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</si>
  <si>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</si>
  <si>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</si>
  <si>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</si>
  <si>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</si>
  <si>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</si>
  <si>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</si>
  <si>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</si>
  <si>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</si>
  <si>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</si>
  <si>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</si>
  <si>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</si>
  <si>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</si>
  <si>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</si>
  <si>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</si>
  <si>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</si>
  <si>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</si>
  <si>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</si>
  <si>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</si>
  <si>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</si>
  <si>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</si>
  <si>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</si>
  <si>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</si>
  <si>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</si>
  <si>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</si>
  <si>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</si>
  <si>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</si>
  <si>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</si>
  <si>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</si>
  <si>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</si>
  <si>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</si>
  <si>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</si>
  <si>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</si>
  <si>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</si>
  <si>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</si>
  <si>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</si>
  <si>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</si>
  <si>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</si>
  <si>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</si>
  <si>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</si>
  <si>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</si>
  <si>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</si>
  <si>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</si>
  <si>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</si>
  <si>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</si>
  <si>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</si>
  <si>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</si>
  <si>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</si>
  <si>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</si>
  <si>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</si>
  <si>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</si>
  <si>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</si>
  <si>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</si>
  <si>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</si>
  <si>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</si>
  <si>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</si>
  <si>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</si>
  <si>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</si>
  <si>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</si>
  <si>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</si>
  <si>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</si>
  <si>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</si>
  <si>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</si>
  <si>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</si>
  <si>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</si>
  <si>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</si>
  <si>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</si>
  <si>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</si>
  <si>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</si>
  <si>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</si>
  <si>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</si>
  <si>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</si>
  <si>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</si>
  <si>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</si>
  <si>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</si>
  <si>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</si>
  <si>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</si>
  <si>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</si>
  <si>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</si>
  <si>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</si>
  <si>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</si>
  <si>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</si>
  <si>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</si>
  <si>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</si>
  <si>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</si>
  <si>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</si>
  <si>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</si>
  <si>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</si>
  <si>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</si>
  <si>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</si>
  <si>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</si>
  <si>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</si>
  <si>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</si>
  <si>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</si>
  <si>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</si>
  <si>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</si>
  <si>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</si>
  <si>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</si>
  <si>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</si>
  <si>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</si>
  <si>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</si>
  <si>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</si>
  <si>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</si>
  <si>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</si>
  <si>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</si>
  <si>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</si>
  <si>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</si>
  <si>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</si>
  <si>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</si>
  <si>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</si>
  <si>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</si>
  <si>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</si>
  <si>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</si>
  <si>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</si>
  <si>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</si>
  <si>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</si>
  <si>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</si>
  <si>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</si>
  <si>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</si>
  <si>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</si>
  <si>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</si>
  <si>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</si>
  <si>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</si>
  <si>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</si>
  <si>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</si>
  <si>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</si>
  <si>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</si>
  <si>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</si>
  <si>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</si>
  <si>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</si>
  <si>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</si>
  <si>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</si>
  <si>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</si>
  <si>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</si>
  <si>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</si>
  <si>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</si>
  <si>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</si>
  <si>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</si>
  <si>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</si>
  <si>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</si>
  <si>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</si>
  <si>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</si>
  <si>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</si>
  <si>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</si>
  <si>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</si>
  <si>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</si>
  <si>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</si>
  <si>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</si>
  <si>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</si>
  <si>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</si>
  <si>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</si>
  <si>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</si>
  <si>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</si>
  <si>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</si>
  <si>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</si>
  <si>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</si>
  <si>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</si>
  <si>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</si>
  <si>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</si>
  <si>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</si>
  <si>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</si>
  <si>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</si>
  <si>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</si>
  <si>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</si>
  <si>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</si>
  <si>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</si>
  <si>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</si>
  <si>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</si>
  <si>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</si>
  <si>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</si>
  <si>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</si>
  <si>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</si>
  <si>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</si>
  <si>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</si>
  <si>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</si>
  <si>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</si>
  <si>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</si>
  <si>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</si>
  <si>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</si>
  <si>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</si>
  <si>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</si>
  <si>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</si>
  <si>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</si>
  <si>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</si>
  <si>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</si>
  <si>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</si>
  <si>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</si>
  <si>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</si>
  <si>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</si>
  <si>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</si>
  <si>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</si>
  <si>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</si>
  <si>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</si>
  <si>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</si>
  <si>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</si>
  <si>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</si>
  <si>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</si>
  <si>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</si>
  <si>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</si>
  <si>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</si>
  <si>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</si>
  <si>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</si>
  <si>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</si>
  <si>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</si>
  <si>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</si>
  <si>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</si>
  <si>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</si>
  <si>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</si>
  <si>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</si>
  <si>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</si>
  <si>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</si>
  <si>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</si>
  <si>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</si>
  <si>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</si>
  <si>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</si>
  <si>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</si>
  <si>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</si>
  <si>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</si>
  <si>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</si>
  <si>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</si>
  <si>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</si>
  <si>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</si>
  <si>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</si>
  <si>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</si>
  <si>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</si>
  <si>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</si>
  <si>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</si>
  <si>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</si>
  <si>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</si>
  <si>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</si>
  <si>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</si>
  <si>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</si>
  <si>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</si>
  <si>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</si>
  <si>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</si>
  <si>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</si>
  <si>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</si>
  <si>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</si>
  <si>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</si>
  <si>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</si>
  <si>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</si>
  <si>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</si>
  <si>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</si>
  <si>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</si>
  <si>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</si>
  <si>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</si>
  <si>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</si>
  <si>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</si>
  <si>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</si>
  <si>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</si>
  <si>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</si>
  <si>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</si>
  <si>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</si>
  <si>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</si>
  <si>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</si>
  <si>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</si>
  <si>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</si>
  <si>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</si>
  <si>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</si>
  <si>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</si>
  <si>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</si>
  <si>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</si>
  <si>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</si>
  <si>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</si>
  <si>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</si>
  <si>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</si>
  <si>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</si>
  <si>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</si>
  <si>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</si>
  <si>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</si>
  <si>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</si>
  <si>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</si>
  <si>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</si>
  <si>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</si>
  <si>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</si>
  <si>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</si>
  <si>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</si>
  <si>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</si>
  <si>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</si>
  <si>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</si>
  <si>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</si>
  <si>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</si>
  <si>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</si>
  <si>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</si>
  <si>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</si>
  <si>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</si>
  <si>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</si>
  <si>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</si>
  <si>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</si>
  <si>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</si>
  <si>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</si>
  <si>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</si>
  <si>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</si>
  <si>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</si>
  <si>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</si>
  <si>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</si>
  <si>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</si>
  <si>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</si>
  <si>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</si>
  <si>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</si>
  <si>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</si>
  <si>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</si>
  <si>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</si>
  <si>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</si>
  <si>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</si>
  <si>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</si>
  <si>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</si>
  <si>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</si>
  <si>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</si>
  <si>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</si>
  <si>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</si>
  <si>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</si>
  <si>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</si>
  <si>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</si>
  <si>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</si>
  <si>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</si>
  <si>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</si>
  <si>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</si>
  <si>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</si>
  <si>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</si>
  <si>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</si>
  <si>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</si>
  <si>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</si>
  <si>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</si>
  <si>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</si>
  <si>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</si>
  <si>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</si>
  <si>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</si>
  <si>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</si>
  <si>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</si>
  <si>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</si>
  <si>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</si>
  <si>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</si>
  <si>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</si>
  <si>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</si>
  <si>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</si>
  <si>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</si>
  <si>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</si>
  <si>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</si>
  <si>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</si>
  <si>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</si>
  <si>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</si>
  <si>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</si>
  <si>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</si>
  <si>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</si>
  <si>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</si>
  <si>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</si>
  <si>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</si>
  <si>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</si>
  <si>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</si>
  <si>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</si>
  <si>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</si>
  <si>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</si>
  <si>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</si>
  <si>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</si>
  <si>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</si>
  <si>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</si>
  <si>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</si>
  <si>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</si>
  <si>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</si>
  <si>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</si>
  <si>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</si>
  <si>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</si>
  <si>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</si>
  <si>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</si>
  <si>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</si>
  <si>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</si>
  <si>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</si>
  <si>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</si>
  <si>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</si>
  <si>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</si>
  <si>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</si>
  <si>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</si>
  <si>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</si>
  <si>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</si>
  <si>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</si>
  <si>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</si>
  <si>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</si>
  <si>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</si>
  <si>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</si>
  <si>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</si>
  <si>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</si>
  <si>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</si>
  <si>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</si>
  <si>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</si>
  <si>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</si>
  <si>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</si>
  <si>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</si>
  <si>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</si>
  <si>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</si>
  <si>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</si>
  <si>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</si>
  <si>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</si>
  <si>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</si>
  <si>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</si>
  <si>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</si>
  <si>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</si>
  <si>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</si>
  <si>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</si>
  <si>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</si>
  <si>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</si>
  <si>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</si>
  <si>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</si>
  <si>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</si>
  <si>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</si>
  <si>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</si>
  <si>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</si>
  <si>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</si>
  <si>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</si>
  <si>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</si>
  <si>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</si>
  <si>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</si>
  <si>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</si>
  <si>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</si>
  <si>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</si>
  <si>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</si>
  <si>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</si>
  <si>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</si>
  <si>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</si>
  <si>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</si>
  <si>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</si>
  <si>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</si>
  <si>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</si>
  <si>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</si>
  <si>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</si>
  <si>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</si>
  <si>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</si>
  <si>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</si>
  <si>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</si>
  <si>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</si>
  <si>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</si>
  <si>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</si>
  <si>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</si>
  <si>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</si>
  <si>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</si>
  <si>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</si>
  <si>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</si>
  <si>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</si>
  <si>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</si>
  <si>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</si>
  <si>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</si>
  <si>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</si>
  <si>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</si>
  <si>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</si>
  <si>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</si>
  <si>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</si>
  <si>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</si>
  <si>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</si>
  <si>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</si>
  <si>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</si>
  <si>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</si>
  <si>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</si>
  <si>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</si>
  <si>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</si>
  <si>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</si>
  <si>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</si>
  <si>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</si>
  <si>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</si>
  <si>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</si>
  <si>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</si>
  <si>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</si>
  <si>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</si>
  <si>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</si>
  <si>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</si>
  <si>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</si>
  <si>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</si>
  <si>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</si>
  <si>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</si>
  <si>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</si>
  <si>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</si>
  <si>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</si>
  <si>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</si>
  <si>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</si>
  <si>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</si>
  <si>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</si>
  <si>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</si>
  <si>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</si>
  <si>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</si>
  <si>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</si>
  <si>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</si>
  <si>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</si>
  <si>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</si>
  <si>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</si>
  <si>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</si>
  <si>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</si>
  <si>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</si>
  <si>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</si>
  <si>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</si>
  <si>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</si>
  <si>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</si>
  <si>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</si>
  <si>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</si>
  <si>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</si>
  <si>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</si>
  <si>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</si>
  <si>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</si>
  <si>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</si>
  <si>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</si>
  <si>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</si>
  <si>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</si>
  <si>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</si>
  <si>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</si>
  <si>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</si>
  <si>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</si>
  <si>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</si>
  <si>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</si>
  <si>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</si>
  <si>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</si>
  <si>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</si>
  <si>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</si>
  <si>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</si>
  <si>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</si>
  <si>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</si>
  <si>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</si>
  <si>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</si>
  <si>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</si>
  <si>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</si>
  <si>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</si>
  <si>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</si>
  <si>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</si>
  <si>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</si>
  <si>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</si>
  <si>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</si>
  <si>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</si>
  <si>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</si>
  <si>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</si>
  <si>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</si>
  <si>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</si>
  <si>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</si>
  <si>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</si>
  <si>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</si>
  <si>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</si>
  <si>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</si>
  <si>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</si>
  <si>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</si>
  <si>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</si>
  <si>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</si>
  <si>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</si>
  <si>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</si>
  <si>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</si>
  <si>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</si>
  <si>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</si>
  <si>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</si>
  <si>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</si>
  <si>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</si>
  <si>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</si>
  <si>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</si>
  <si>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</si>
  <si>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</si>
  <si>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</si>
  <si>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</si>
  <si>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</si>
  <si>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</si>
  <si>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</si>
  <si>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</si>
  <si>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</si>
  <si>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</si>
  <si>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</si>
  <si>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</si>
  <si>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</si>
  <si>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</si>
  <si>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</si>
  <si>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</si>
  <si>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</si>
  <si>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</si>
  <si>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</si>
  <si>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</si>
  <si>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</si>
  <si>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</si>
  <si>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</si>
  <si>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</si>
  <si>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</si>
  <si>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</si>
  <si>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</si>
  <si>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</si>
  <si>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</si>
  <si>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</si>
  <si>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</si>
  <si>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</si>
  <si>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</si>
  <si>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</si>
  <si>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</si>
  <si>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</si>
  <si>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</si>
  <si>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</si>
  <si>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</si>
  <si>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</si>
  <si>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</si>
  <si>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</si>
  <si>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</si>
  <si>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</si>
  <si>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</si>
  <si>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</si>
  <si>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</si>
  <si>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</si>
  <si>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</si>
  <si>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</si>
  <si>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</si>
  <si>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</si>
  <si>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</si>
  <si>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</si>
  <si>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</si>
  <si>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</si>
  <si>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</si>
  <si>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</si>
  <si>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</si>
  <si>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</si>
  <si>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</si>
  <si>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</si>
  <si>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</si>
  <si>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</si>
  <si>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</si>
  <si>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</si>
  <si>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</si>
  <si>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</si>
  <si>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</si>
  <si>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</si>
  <si>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</si>
  <si>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</si>
  <si>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</si>
  <si>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</si>
  <si>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</si>
  <si>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</si>
  <si>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</si>
  <si>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</si>
  <si>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</si>
  <si>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</si>
  <si>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</si>
  <si>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</si>
  <si>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</si>
  <si>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</si>
  <si>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</si>
  <si>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</si>
  <si>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</si>
  <si>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</si>
  <si>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</si>
  <si>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</si>
  <si>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</si>
  <si>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</si>
  <si>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</si>
  <si>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</si>
  <si>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</si>
  <si>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</si>
  <si>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</si>
  <si>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</si>
  <si>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</si>
  <si>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</si>
  <si>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</si>
  <si>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</si>
  <si>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</si>
  <si>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</si>
  <si>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</si>
  <si>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</si>
  <si>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</si>
  <si>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</si>
  <si>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</si>
  <si>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</si>
  <si>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</si>
  <si>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</si>
  <si>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</si>
  <si>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</si>
  <si>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</si>
  <si>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</si>
  <si>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</si>
  <si>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</si>
  <si>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</si>
  <si>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</si>
  <si>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</si>
  <si>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</si>
  <si>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</si>
  <si>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</si>
  <si>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</si>
  <si>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</si>
  <si>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</si>
  <si>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</si>
  <si>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</si>
  <si>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</si>
  <si>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</si>
  <si>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</si>
  <si>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</si>
  <si>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</si>
  <si>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</si>
  <si>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</si>
  <si>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</si>
  <si>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</si>
  <si>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</si>
  <si>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</si>
  <si>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</si>
  <si>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</si>
  <si>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</si>
  <si>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</si>
  <si>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</si>
  <si>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</si>
  <si>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</si>
  <si>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</si>
  <si>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</si>
  <si>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</si>
  <si>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</si>
  <si>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</si>
  <si>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</si>
  <si>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</si>
  <si>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</si>
  <si>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</si>
  <si>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</si>
  <si>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</si>
  <si>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</si>
  <si>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</si>
  <si>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</si>
  <si>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</si>
  <si>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</si>
  <si>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</si>
  <si>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</si>
  <si>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</si>
  <si>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</si>
  <si>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</si>
  <si>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</si>
  <si>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</si>
  <si>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</si>
  <si>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</si>
  <si>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</si>
  <si>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</si>
  <si>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</si>
  <si>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</si>
  <si>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</si>
  <si>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</si>
  <si>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</si>
  <si>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</si>
  <si>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</si>
  <si>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</si>
  <si>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</si>
  <si>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</si>
  <si>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</si>
  <si>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</si>
  <si>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</si>
  <si>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</si>
  <si>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</si>
  <si>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</si>
  <si>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</si>
  <si>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</si>
  <si>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</si>
  <si>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</si>
  <si>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</si>
  <si>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</si>
  <si>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</si>
  <si>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</si>
  <si>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</si>
  <si>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</si>
  <si>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</si>
  <si>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</si>
  <si>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</si>
  <si>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</si>
  <si>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</si>
  <si>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</si>
  <si>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</si>
  <si>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</si>
  <si>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</si>
  <si>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</si>
  <si>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</si>
  <si>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</si>
  <si>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</si>
  <si>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</si>
  <si>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</si>
  <si>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</si>
  <si>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</si>
  <si>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</si>
  <si>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</si>
  <si>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</si>
  <si>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</si>
  <si>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</si>
  <si>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</si>
  <si>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</si>
  <si>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</si>
  <si>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</si>
  <si>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</si>
  <si>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</si>
  <si>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</si>
  <si>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</si>
  <si>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</si>
  <si>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</si>
  <si>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</si>
  <si>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</si>
  <si>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</si>
  <si>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</si>
  <si>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</si>
  <si>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</si>
  <si>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</si>
  <si>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</si>
  <si>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</si>
  <si>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</si>
  <si>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</si>
  <si>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</si>
  <si>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</si>
  <si>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</si>
  <si>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</si>
  <si>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</si>
  <si>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</si>
  <si>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</si>
  <si>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</si>
  <si>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</si>
  <si>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</si>
  <si>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</si>
  <si>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</si>
  <si>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</si>
  <si>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</si>
  <si>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</si>
  <si>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</si>
  <si>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</si>
  <si>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</si>
  <si>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</si>
  <si>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</si>
  <si>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</si>
  <si>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</si>
  <si>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</si>
  <si>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</si>
  <si>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</si>
  <si>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</si>
  <si>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</si>
  <si>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</si>
  <si>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</si>
  <si>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</si>
  <si>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</si>
  <si>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</si>
  <si>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</si>
  <si>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</si>
  <si>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</si>
  <si>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</si>
  <si>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</si>
  <si>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</si>
  <si>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</si>
  <si>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</si>
  <si>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</si>
  <si>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</si>
  <si>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</si>
  <si>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</si>
  <si>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</si>
  <si>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</si>
  <si>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</si>
  <si>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</si>
  <si>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</si>
  <si>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</si>
  <si>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</si>
  <si>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</si>
  <si>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</si>
  <si>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</si>
  <si>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</si>
  <si>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</si>
  <si>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</si>
  <si>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</si>
  <si>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</si>
  <si>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</si>
  <si>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</si>
  <si>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</si>
  <si>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</si>
  <si>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</si>
  <si>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</si>
  <si>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</si>
  <si>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</si>
  <si>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</si>
  <si>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</si>
  <si>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</si>
  <si>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</si>
  <si>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</si>
  <si>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</si>
  <si>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</si>
  <si>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</si>
  <si>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</si>
  <si>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</si>
  <si>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</si>
  <si>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</si>
  <si>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</si>
  <si>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</si>
  <si>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</si>
  <si>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</si>
  <si>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</si>
  <si>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</si>
  <si>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</si>
  <si>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</si>
  <si>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</si>
  <si>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</si>
  <si>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</si>
  <si>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</si>
  <si>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</si>
  <si>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</si>
  <si>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</si>
  <si>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</si>
  <si>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</si>
  <si>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</si>
  <si>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</si>
  <si>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</si>
  <si>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</si>
  <si>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</si>
  <si>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</si>
  <si>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</si>
  <si>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</si>
  <si>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</si>
  <si>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</si>
  <si>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</si>
  <si>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</si>
  <si>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</si>
  <si>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</si>
  <si>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</si>
  <si>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</si>
  <si>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</si>
  <si>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</si>
  <si>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</si>
  <si>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</si>
  <si>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</si>
  <si>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</si>
  <si>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</si>
  <si>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</si>
  <si>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</si>
  <si>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</si>
  <si>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</si>
  <si>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</si>
  <si>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</si>
  <si>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</si>
  <si>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</si>
  <si>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</si>
  <si>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</si>
  <si>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</si>
  <si>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</si>
  <si>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</si>
  <si>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</si>
  <si>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</si>
  <si>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</si>
  <si>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</si>
  <si>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</si>
  <si>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</si>
  <si>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</si>
  <si>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</si>
  <si>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</si>
  <si>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</si>
  <si>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</si>
  <si>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</si>
  <si>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</si>
  <si>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</si>
  <si>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</si>
  <si>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</si>
  <si>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</si>
  <si>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</si>
  <si>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</si>
  <si>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</si>
  <si>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</si>
  <si>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</si>
  <si>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</si>
  <si>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</si>
  <si>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</si>
  <si>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</si>
  <si>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</si>
  <si>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</si>
  <si>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</si>
  <si>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</si>
  <si>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</si>
  <si>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</si>
  <si>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</si>
  <si>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</si>
  <si>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</si>
  <si>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</si>
  <si>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</si>
  <si>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</si>
  <si>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</si>
  <si>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</si>
  <si>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</si>
  <si>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</si>
  <si>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</si>
  <si>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</si>
  <si>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</si>
  <si>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</si>
  <si>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</si>
  <si>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</si>
  <si>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</si>
  <si>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</si>
  <si>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</si>
  <si>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</si>
  <si>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</si>
  <si>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</si>
  <si>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</si>
  <si>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</si>
  <si>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</si>
  <si>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</si>
  <si>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</si>
  <si>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</si>
  <si>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</si>
  <si>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</si>
  <si>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</si>
  <si>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</si>
  <si>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</si>
  <si>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</si>
  <si>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</si>
  <si>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</si>
  <si>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</si>
  <si>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</si>
  <si>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</si>
  <si>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</si>
  <si>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</si>
  <si>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</si>
  <si>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</si>
  <si>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</si>
  <si>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</si>
  <si>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</si>
  <si>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</si>
  <si>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</si>
  <si>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</si>
  <si>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</si>
  <si>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</si>
  <si>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</si>
  <si>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</si>
  <si>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</si>
  <si>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</si>
  <si>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</si>
  <si>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</si>
  <si>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</si>
  <si>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</si>
  <si>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</si>
  <si>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</si>
  <si>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</si>
  <si>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</si>
  <si>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</si>
  <si>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</si>
  <si>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</si>
  <si>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</si>
  <si>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</si>
  <si>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</si>
  <si>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</si>
  <si>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</si>
  <si>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</si>
  <si>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</si>
  <si>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</si>
  <si>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</si>
  <si>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</si>
  <si>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</si>
  <si>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</si>
  <si>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</si>
  <si>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</si>
  <si>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</si>
  <si>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</si>
  <si>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</si>
  <si>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</si>
  <si>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</si>
  <si>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</si>
  <si>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</si>
  <si>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</si>
  <si>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</si>
  <si>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</si>
  <si>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</si>
  <si>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</si>
  <si>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</si>
  <si>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</si>
  <si>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</si>
  <si>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</si>
  <si>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</si>
  <si>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</si>
  <si>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</si>
  <si>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</si>
  <si>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</si>
  <si>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</si>
  <si>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</si>
  <si>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</si>
  <si>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</si>
  <si>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</si>
  <si>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</si>
  <si>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</si>
  <si>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</si>
  <si>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</si>
  <si>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</si>
  <si>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</si>
  <si>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</si>
  <si>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</si>
  <si>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</si>
  <si>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</si>
  <si>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</si>
  <si>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</si>
  <si>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</si>
  <si>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</si>
  <si>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</si>
  <si>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</si>
  <si>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</si>
  <si>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</si>
  <si>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</si>
  <si>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</si>
  <si>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</si>
  <si>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</si>
  <si>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</si>
  <si>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</si>
  <si>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</si>
  <si>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</si>
  <si>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</si>
  <si>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</si>
  <si>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</si>
  <si>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</si>
  <si>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</si>
  <si>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</si>
  <si>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</si>
  <si>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</si>
  <si>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</si>
  <si>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</si>
  <si>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</si>
  <si>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</si>
  <si>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</si>
  <si>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</si>
  <si>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</si>
  <si>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</si>
  <si>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</si>
  <si>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</si>
  <si>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</si>
  <si>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</si>
  <si>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</si>
  <si>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</si>
  <si>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</si>
  <si>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</si>
  <si>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</si>
  <si>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</si>
  <si>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</si>
  <si>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</si>
  <si>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</si>
  <si>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</si>
  <si>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</si>
  <si>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</si>
  <si>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</si>
  <si>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</si>
  <si>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</si>
  <si>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</si>
  <si>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</si>
  <si>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</si>
  <si>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</si>
  <si>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</si>
  <si>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</si>
  <si>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</si>
  <si>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</si>
  <si>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</si>
  <si>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</si>
  <si>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</si>
  <si>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</si>
  <si>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</si>
  <si>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</si>
  <si>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</si>
  <si>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</si>
  <si>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</si>
  <si>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</si>
  <si>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</si>
  <si>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</si>
  <si>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</si>
  <si>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</si>
  <si>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</si>
  <si>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</si>
  <si>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</si>
  <si>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</si>
  <si>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</si>
  <si>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</si>
  <si>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</si>
  <si>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</si>
  <si>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</si>
  <si>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</si>
  <si>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</si>
  <si>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</si>
  <si>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</si>
  <si>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</si>
  <si>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</si>
  <si>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</si>
  <si>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</si>
  <si>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</si>
  <si>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</si>
  <si>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</si>
  <si>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</si>
  <si>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</si>
  <si>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</si>
  <si>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</si>
  <si>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</si>
  <si>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</si>
  <si>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</si>
  <si>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</si>
  <si>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</si>
  <si>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</si>
  <si>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</si>
  <si>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</si>
  <si>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</si>
  <si>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</si>
  <si>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</si>
  <si>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</si>
  <si>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</si>
  <si>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</si>
  <si>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</si>
  <si>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</si>
  <si>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</si>
  <si>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</si>
  <si>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</si>
  <si>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</si>
  <si>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</si>
  <si>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</si>
  <si>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</si>
  <si>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</si>
  <si>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</si>
  <si>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</si>
  <si>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</si>
  <si>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</si>
  <si>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</si>
  <si>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</si>
  <si>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</si>
  <si>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</si>
  <si>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</si>
  <si>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</si>
  <si>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</si>
  <si>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</si>
  <si>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</si>
  <si>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</si>
  <si>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</si>
  <si>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</si>
  <si>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</si>
  <si>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</si>
  <si>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</si>
  <si>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</si>
  <si>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</si>
  <si>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</si>
  <si>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</si>
  <si>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</si>
  <si>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</si>
  <si>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</si>
  <si>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</si>
  <si>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</si>
  <si>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</si>
  <si>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</si>
  <si>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</si>
  <si>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</si>
  <si>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</si>
  <si>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</si>
  <si>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</si>
  <si>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</si>
  <si>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</si>
  <si>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</si>
  <si>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</si>
  <si>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</si>
  <si>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</si>
  <si>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</si>
  <si>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</si>
  <si>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</si>
  <si>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</si>
  <si>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</si>
  <si>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</si>
  <si>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</si>
  <si>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</si>
  <si>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</si>
  <si>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</si>
  <si>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</si>
  <si>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</si>
  <si>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</si>
  <si>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</si>
  <si>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</si>
  <si>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</si>
  <si>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</si>
  <si>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</si>
  <si>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</si>
  <si>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</si>
  <si>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</si>
  <si>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</si>
  <si>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</si>
  <si>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</si>
  <si>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</si>
  <si>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</si>
  <si>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</si>
  <si>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</si>
  <si>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</si>
  <si>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</si>
  <si>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</si>
  <si>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</si>
  <si>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</si>
  <si>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</si>
  <si>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</si>
  <si>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</si>
  <si>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</si>
  <si>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</si>
  <si>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</si>
  <si>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</si>
  <si>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</si>
  <si>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</si>
  <si>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</si>
  <si>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</si>
  <si>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</si>
  <si>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</si>
  <si>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</si>
  <si>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</si>
  <si>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</si>
  <si>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</si>
  <si>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</si>
  <si>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</si>
  <si>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</si>
  <si>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</si>
  <si>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</si>
  <si>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</si>
  <si>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</si>
  <si>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</si>
  <si>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</si>
  <si>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</si>
  <si>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</si>
  <si>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</si>
  <si>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</si>
  <si>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</si>
  <si>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</si>
  <si>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</si>
  <si>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</si>
  <si>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</si>
  <si>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</si>
  <si>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</si>
  <si>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</si>
  <si>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</si>
  <si>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</si>
  <si>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</si>
  <si>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</si>
  <si>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</si>
  <si>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</si>
  <si>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</si>
  <si>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</si>
  <si>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</si>
  <si>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</si>
  <si>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</si>
  <si>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</si>
  <si>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</si>
  <si>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</si>
  <si>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</si>
  <si>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</si>
  <si>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</si>
  <si>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</si>
  <si>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</si>
  <si>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</si>
  <si>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</si>
  <si>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</si>
  <si>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</si>
  <si>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</si>
  <si>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</si>
  <si>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</si>
  <si>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</si>
  <si>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</si>
  <si>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</si>
  <si>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</si>
  <si>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</si>
  <si>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</si>
  <si>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</si>
  <si>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</si>
  <si>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</si>
  <si>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</si>
  <si>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</si>
  <si>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</si>
  <si>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</si>
  <si>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</si>
  <si>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</si>
  <si>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</si>
  <si>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</si>
  <si>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</si>
  <si>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</si>
  <si>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</si>
  <si>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</si>
  <si>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</si>
  <si>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</si>
  <si>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</si>
  <si>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</si>
  <si>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</si>
  <si>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</si>
  <si>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</si>
  <si>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</si>
  <si>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</si>
  <si>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</si>
  <si>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</si>
  <si>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</si>
  <si>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</si>
  <si>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</si>
  <si>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</si>
  <si>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</si>
  <si>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</si>
  <si>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</si>
  <si>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</si>
  <si>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</si>
  <si>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</si>
  <si>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</si>
  <si>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</si>
  <si>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</si>
  <si>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</si>
  <si>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</si>
  <si>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</si>
  <si>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</si>
  <si>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</si>
  <si>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</si>
  <si>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</si>
  <si>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</si>
  <si>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</si>
  <si>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</si>
  <si>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</si>
  <si>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</si>
  <si>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</si>
  <si>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</si>
  <si>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</si>
  <si>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</si>
  <si>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</si>
  <si>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</si>
  <si>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</si>
  <si>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</si>
  <si>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</si>
  <si>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</si>
  <si>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</si>
  <si>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</si>
  <si>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</si>
  <si>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</si>
  <si>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</si>
  <si>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</si>
  <si>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</si>
  <si>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</si>
  <si>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</si>
  <si>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</si>
  <si>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</si>
  <si>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</si>
  <si>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</si>
  <si>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</si>
  <si>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</si>
  <si>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</si>
  <si>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</si>
  <si>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</si>
  <si>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</si>
  <si>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</si>
  <si>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</si>
  <si>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</si>
  <si>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</si>
  <si>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</si>
  <si>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</si>
  <si>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</si>
  <si>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</si>
  <si>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</si>
  <si>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</si>
  <si>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</si>
  <si>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</si>
  <si>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</si>
  <si>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</si>
  <si>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</si>
  <si>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</si>
  <si>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</si>
  <si>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</si>
  <si>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</si>
  <si>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</si>
  <si>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</si>
  <si>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</si>
  <si>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</si>
  <si>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</si>
  <si>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</si>
  <si>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</si>
  <si>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</si>
  <si>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</si>
  <si>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</si>
  <si>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</si>
  <si>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</si>
  <si>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</si>
  <si>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</si>
  <si>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</si>
  <si>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</si>
  <si>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</si>
  <si>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</si>
  <si>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</si>
  <si>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</si>
  <si>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</si>
  <si>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</si>
  <si>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</si>
  <si>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</si>
  <si>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</si>
  <si>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</si>
  <si>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</si>
  <si>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</si>
  <si>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</si>
  <si>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</si>
  <si>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</si>
  <si>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</si>
  <si>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</si>
  <si>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</si>
  <si>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</si>
  <si>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</si>
  <si>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</si>
  <si>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</si>
  <si>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</si>
  <si>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</si>
  <si>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</si>
  <si>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</si>
  <si>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</si>
  <si>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</si>
  <si>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</si>
  <si>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</si>
  <si>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</si>
  <si>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</si>
  <si>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</si>
  <si>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</si>
  <si>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</si>
  <si>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</si>
  <si>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</si>
  <si>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</si>
  <si>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</si>
  <si>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</si>
  <si>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</si>
  <si>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</si>
  <si>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</si>
  <si>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</si>
  <si>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</si>
  <si>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</si>
  <si>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</si>
  <si>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</si>
  <si>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</si>
  <si>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</si>
  <si>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</si>
  <si>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</si>
  <si>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</si>
  <si>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</si>
  <si>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</si>
  <si>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</si>
  <si>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</si>
  <si>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</si>
  <si>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</si>
  <si>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</si>
  <si>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</si>
  <si>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</si>
  <si>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</si>
  <si>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</si>
  <si>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</si>
  <si>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</si>
  <si>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</si>
  <si>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</si>
  <si>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</si>
  <si>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</si>
  <si>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</si>
  <si>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</si>
  <si>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</si>
  <si>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</si>
  <si>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</si>
  <si>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</si>
  <si>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</si>
  <si>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</si>
  <si>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</si>
  <si>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</si>
  <si>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</si>
  <si>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</si>
  <si>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</si>
  <si>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</si>
  <si>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</si>
  <si>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</si>
  <si>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</si>
  <si>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</si>
  <si>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</si>
  <si>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</si>
  <si>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</si>
  <si>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</si>
  <si>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</si>
  <si>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</si>
  <si>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</si>
  <si>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</si>
  <si>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</si>
  <si>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</si>
  <si>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</si>
  <si>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</si>
  <si>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</si>
  <si>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</si>
  <si>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</si>
  <si>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</si>
  <si>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</si>
  <si>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</si>
  <si>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</si>
  <si>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</si>
  <si>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</si>
  <si>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</si>
  <si>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</si>
  <si>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</si>
  <si>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</si>
  <si>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</si>
  <si>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</si>
  <si>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</si>
  <si>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</si>
  <si>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</si>
  <si>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</si>
  <si>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</si>
  <si>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</si>
  <si>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</si>
  <si>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</si>
  <si>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</si>
  <si>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</si>
  <si>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</si>
  <si>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</si>
  <si>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</si>
  <si>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</si>
  <si>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</si>
  <si>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</si>
  <si>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</si>
  <si>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</si>
  <si>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</si>
  <si>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</si>
  <si>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</si>
  <si>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</si>
  <si>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</si>
  <si>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</si>
  <si>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</si>
  <si>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</si>
  <si>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</si>
  <si>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</si>
  <si>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</si>
  <si>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</si>
  <si>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</si>
  <si>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</si>
  <si>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</si>
  <si>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</si>
  <si>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</si>
  <si>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</si>
  <si>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</si>
  <si>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</si>
  <si>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</si>
  <si>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</si>
  <si>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</si>
  <si>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</si>
  <si>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</si>
  <si>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</si>
  <si>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</si>
  <si>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</si>
  <si>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</si>
  <si>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</si>
  <si>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</si>
  <si>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</si>
  <si>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</si>
  <si>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</si>
  <si>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</si>
  <si>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</si>
  <si>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</si>
  <si>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</si>
  <si>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</si>
  <si>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</si>
  <si>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</si>
  <si>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</si>
  <si>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</si>
  <si>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</si>
  <si>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</si>
  <si>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</si>
  <si>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</si>
  <si>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</si>
  <si>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</si>
  <si>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</si>
  <si>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</si>
  <si>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</si>
  <si>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</si>
  <si>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</si>
  <si>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</si>
  <si>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</si>
  <si>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</si>
  <si>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</si>
  <si>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</si>
  <si>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</si>
  <si>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</si>
  <si>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</si>
  <si>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</si>
  <si>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</si>
  <si>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</si>
  <si>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</si>
  <si>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</si>
  <si>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</si>
  <si>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</si>
  <si>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</si>
  <si>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</si>
  <si>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</si>
  <si>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</si>
  <si>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</si>
  <si>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</si>
  <si>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</si>
  <si>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</si>
  <si>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</si>
  <si>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</si>
  <si>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</si>
  <si>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</si>
  <si>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</si>
  <si>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</si>
  <si>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</si>
  <si>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</si>
  <si>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</si>
  <si>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</si>
  <si>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</si>
  <si>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</si>
  <si>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</si>
  <si>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</si>
  <si>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</si>
  <si>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</si>
  <si>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</si>
  <si>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</si>
  <si>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</si>
  <si>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</si>
  <si>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</si>
  <si>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</si>
  <si>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</si>
  <si>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</si>
  <si>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</si>
  <si>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</si>
  <si>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</si>
  <si>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</si>
  <si>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</si>
  <si>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</si>
  <si>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</si>
  <si>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</si>
  <si>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</si>
  <si>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</si>
  <si>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</si>
  <si>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</si>
  <si>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</si>
  <si>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</si>
  <si>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</si>
  <si>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</si>
  <si>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</si>
  <si>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</si>
  <si>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</si>
  <si>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</si>
  <si>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</si>
  <si>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</si>
  <si>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</si>
  <si>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</si>
  <si>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</si>
  <si>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</si>
  <si>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</si>
  <si>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</si>
  <si>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</si>
  <si>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</si>
  <si>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</si>
  <si>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</si>
  <si>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</si>
  <si>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</si>
  <si>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</si>
  <si>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</si>
  <si>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</si>
  <si>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</si>
  <si>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</si>
  <si>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</si>
  <si>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</si>
  <si>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</si>
  <si>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</si>
  <si>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</si>
  <si>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</si>
  <si>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</si>
  <si>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</si>
  <si>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</si>
  <si>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</si>
  <si>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</si>
  <si>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</si>
  <si>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</si>
  <si>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</si>
  <si>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</si>
  <si>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</si>
  <si>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</si>
  <si>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</si>
  <si>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</si>
  <si>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</si>
  <si>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</si>
  <si>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</si>
  <si>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</si>
  <si>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</si>
  <si>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</si>
  <si>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</si>
  <si>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</si>
  <si>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</si>
  <si>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</si>
  <si>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</si>
  <si>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</si>
  <si>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</si>
  <si>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</si>
  <si>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</si>
  <si>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</si>
  <si>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</si>
  <si>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</si>
  <si>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</si>
  <si>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</si>
  <si>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</si>
  <si>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</si>
  <si>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</si>
  <si>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</si>
  <si>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</si>
  <si>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</si>
  <si>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</si>
  <si>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</si>
  <si>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</si>
  <si>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</si>
  <si>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</si>
  <si>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</si>
  <si>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</si>
  <si>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</si>
  <si>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</si>
  <si>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</si>
  <si>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</si>
  <si>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</si>
  <si>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</si>
  <si>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</si>
  <si>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</si>
  <si>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</si>
  <si>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</si>
  <si>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</si>
  <si>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</si>
  <si>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</si>
  <si>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</si>
  <si>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</si>
  <si>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</si>
  <si>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</si>
  <si>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</si>
  <si>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</si>
  <si>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</si>
  <si>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</si>
  <si>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</si>
  <si>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</si>
  <si>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</si>
  <si>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</si>
  <si>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</si>
  <si>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</si>
  <si>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</si>
  <si>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</si>
  <si>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</si>
  <si>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</si>
  <si>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</si>
  <si>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</si>
  <si>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</si>
  <si>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</si>
  <si>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</si>
  <si>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</si>
  <si>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</si>
  <si>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</si>
  <si>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</si>
  <si>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</si>
  <si>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</si>
  <si>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</si>
  <si>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</si>
  <si>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</si>
  <si>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</si>
  <si>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</si>
  <si>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</si>
  <si>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</si>
  <si>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</si>
  <si>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</si>
  <si>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</si>
  <si>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</si>
  <si>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</si>
  <si>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</si>
  <si>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</si>
  <si>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</si>
  <si>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</si>
  <si>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</si>
  <si>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</si>
  <si>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</si>
  <si>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</si>
  <si>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</si>
  <si>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</si>
  <si>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</si>
  <si>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</si>
  <si>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</si>
  <si>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</si>
  <si>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</si>
  <si>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</si>
  <si>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</si>
  <si>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</si>
  <si>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</si>
  <si>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</si>
  <si>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</si>
  <si>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</si>
  <si>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</si>
  <si>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</si>
  <si>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</si>
  <si>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</si>
  <si>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</si>
  <si>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</si>
  <si>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</si>
  <si>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</si>
  <si>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</si>
  <si>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</si>
  <si>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</si>
  <si>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</si>
  <si>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</si>
  <si>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</si>
  <si>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</si>
  <si>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</si>
  <si>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</si>
  <si>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</si>
  <si>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</si>
  <si>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</si>
  <si>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</si>
  <si>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</si>
  <si>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</si>
  <si>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</si>
  <si>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</si>
  <si>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</si>
  <si>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</si>
  <si>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</si>
  <si>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</si>
  <si>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</si>
  <si>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</si>
  <si>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</si>
  <si>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</si>
  <si>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</si>
  <si>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</si>
  <si>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</si>
  <si>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</si>
  <si>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</si>
  <si>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</si>
  <si>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</si>
  <si>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</si>
  <si>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</si>
  <si>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</si>
  <si>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</si>
  <si>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</si>
  <si>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</si>
  <si>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</si>
  <si>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</si>
  <si>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</si>
  <si>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</si>
  <si>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</si>
  <si>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</si>
  <si>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</si>
  <si>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</si>
  <si>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</si>
  <si>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</si>
  <si>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</si>
  <si>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</si>
  <si>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</si>
  <si>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</si>
  <si>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</si>
  <si>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</si>
  <si>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</si>
  <si>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</si>
  <si>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</si>
  <si>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</si>
  <si>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</si>
  <si>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</si>
  <si>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</si>
  <si>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</si>
  <si>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</si>
  <si>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</si>
  <si>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</si>
  <si>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</si>
  <si>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</si>
  <si>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</si>
  <si>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</si>
  <si>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</si>
  <si>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</si>
  <si>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</si>
  <si>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</si>
  <si>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</si>
  <si>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</si>
  <si>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</si>
  <si>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</si>
  <si>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</si>
  <si>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</si>
  <si>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</si>
  <si>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</si>
  <si>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</si>
  <si>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</si>
  <si>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</si>
  <si>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</si>
  <si>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</si>
  <si>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</si>
  <si>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</si>
  <si>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</si>
  <si>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</si>
  <si>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</si>
  <si>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</si>
  <si>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</si>
  <si>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</si>
  <si>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</si>
  <si>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</si>
  <si>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</si>
  <si>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</si>
  <si>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</si>
  <si>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</si>
  <si>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</si>
  <si>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</si>
  <si>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</si>
  <si>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</si>
  <si>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</si>
  <si>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</si>
  <si>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</si>
  <si>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</si>
  <si>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</si>
  <si>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</si>
  <si>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</si>
  <si>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</si>
  <si>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</si>
  <si>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</si>
  <si>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</si>
  <si>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</si>
  <si>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</si>
  <si>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</si>
  <si>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</si>
  <si>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</si>
  <si>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</si>
  <si>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</si>
  <si>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</si>
  <si>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</si>
  <si>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</si>
  <si>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</si>
  <si>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</si>
  <si>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</si>
  <si>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</si>
  <si>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</si>
  <si>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</si>
  <si>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</si>
  <si>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</si>
  <si>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</si>
  <si>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</si>
  <si>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</si>
  <si>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</si>
  <si>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</si>
  <si>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</si>
  <si>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</si>
  <si>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</si>
  <si>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</si>
  <si>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</si>
  <si>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</si>
  <si>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</si>
  <si>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</si>
  <si>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</si>
  <si>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</si>
  <si>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</si>
  <si>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</si>
  <si>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</si>
  <si>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</si>
  <si>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</si>
  <si>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</si>
  <si>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</si>
  <si>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</si>
  <si>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</si>
  <si>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</si>
  <si>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</si>
  <si>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</si>
  <si>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</si>
  <si>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</si>
  <si>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</si>
  <si>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</si>
  <si>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</si>
  <si>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</si>
  <si>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</si>
  <si>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</si>
  <si>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</si>
  <si>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</si>
  <si>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</si>
  <si>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</si>
  <si>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</si>
  <si>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</si>
  <si>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</si>
  <si>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</si>
  <si>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</si>
  <si>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</si>
  <si>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</si>
  <si>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</si>
  <si>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</si>
  <si>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</si>
  <si>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</si>
  <si>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</si>
  <si>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</si>
  <si>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</si>
  <si>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</si>
  <si>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</si>
  <si>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</si>
  <si>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</si>
  <si>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</si>
  <si>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</si>
  <si>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</si>
  <si>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</si>
  <si>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</si>
  <si>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</si>
  <si>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</si>
  <si>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</si>
  <si>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</si>
  <si>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</si>
  <si>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</si>
  <si>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</si>
  <si>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</si>
  <si>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</si>
  <si>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</si>
  <si>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</si>
  <si>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</si>
  <si>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</si>
  <si>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</si>
  <si>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</si>
  <si>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</si>
  <si>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</si>
  <si>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</si>
  <si>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</si>
  <si>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</si>
  <si>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</si>
  <si>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</si>
  <si>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</si>
  <si>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</si>
  <si>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</si>
  <si>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</si>
  <si>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</si>
  <si>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</si>
  <si>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</si>
  <si>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</si>
  <si>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</si>
  <si>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</si>
  <si>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</si>
  <si>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</si>
  <si>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</si>
  <si>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</si>
  <si>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</si>
  <si>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</si>
  <si>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</si>
  <si>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</si>
  <si>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</si>
  <si>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</si>
  <si>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</si>
  <si>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</si>
  <si>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</si>
  <si>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</si>
  <si>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</si>
  <si>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</si>
  <si>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</si>
  <si>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</si>
  <si>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</si>
  <si>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</si>
  <si>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</si>
  <si>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</si>
  <si>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</si>
  <si>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</si>
  <si>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</si>
  <si>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</si>
  <si>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</si>
  <si>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</si>
  <si>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</si>
  <si>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</si>
  <si>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</si>
  <si>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</si>
  <si>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</si>
  <si>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</si>
  <si>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</si>
  <si>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</si>
  <si>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</si>
  <si>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</si>
  <si>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</si>
  <si>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</si>
  <si>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</si>
  <si>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</si>
  <si>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</si>
  <si>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</si>
  <si>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</si>
  <si>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</si>
  <si>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</si>
  <si>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</si>
  <si>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</si>
  <si>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</si>
  <si>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</si>
  <si>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</si>
  <si>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</si>
  <si>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</si>
  <si>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</si>
  <si>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</si>
  <si>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</si>
  <si>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</si>
  <si>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</si>
  <si>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</si>
  <si>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</si>
  <si>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</si>
  <si>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</si>
  <si>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</si>
  <si>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</si>
  <si>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</si>
  <si>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</si>
  <si>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</si>
  <si>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</si>
  <si>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</si>
  <si>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</si>
  <si>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</si>
  <si>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</si>
  <si>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</si>
  <si>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</si>
  <si>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</si>
  <si>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</si>
  <si>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</si>
  <si>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</si>
  <si>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</si>
  <si>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</si>
  <si>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</si>
  <si>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</si>
  <si>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</si>
  <si>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</si>
  <si>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</si>
  <si>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</si>
  <si>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</si>
  <si>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</si>
  <si>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</si>
  <si>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</si>
  <si>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</si>
  <si>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</si>
  <si>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</si>
  <si>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</si>
  <si>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</si>
  <si>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</si>
  <si>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</si>
  <si>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</si>
  <si>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</si>
  <si>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</si>
  <si>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</si>
  <si>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</si>
  <si>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</si>
  <si>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</si>
  <si>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</si>
  <si>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</si>
  <si>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</si>
  <si>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</si>
  <si>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</si>
  <si>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</si>
  <si>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</si>
  <si>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</si>
  <si>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</si>
  <si>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</si>
  <si>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</si>
  <si>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</si>
  <si>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</si>
  <si>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</si>
  <si>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</si>
  <si>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</si>
  <si>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</si>
  <si>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</si>
  <si>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</si>
  <si>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</si>
  <si>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</si>
  <si>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</si>
  <si>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</si>
  <si>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</si>
  <si>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</si>
  <si>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</si>
  <si>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</si>
  <si>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</si>
  <si>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</si>
  <si>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</si>
  <si>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</si>
  <si>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</si>
  <si>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</si>
  <si>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</si>
  <si>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</si>
  <si>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</si>
  <si>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</si>
  <si>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</si>
  <si>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</si>
  <si>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</si>
  <si>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</si>
  <si>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</si>
  <si>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</si>
  <si>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</si>
  <si>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</si>
  <si>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</si>
  <si>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</si>
  <si>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</si>
  <si>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</si>
  <si>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</si>
  <si>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</si>
  <si>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</si>
  <si>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</si>
  <si>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</si>
  <si>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</si>
  <si>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</si>
  <si>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</si>
  <si>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</si>
  <si>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</si>
  <si>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</si>
  <si>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</si>
  <si>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</si>
  <si>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</si>
  <si>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</si>
  <si>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</si>
  <si>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</si>
  <si>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</si>
  <si>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</si>
  <si>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</si>
  <si>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</si>
  <si>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</si>
  <si>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</si>
  <si>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</si>
  <si>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</si>
  <si>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</si>
  <si>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</si>
  <si>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</si>
  <si>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</si>
  <si>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</si>
  <si>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</si>
  <si>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</si>
  <si>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</si>
  <si>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</si>
  <si>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</si>
  <si>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</si>
  <si>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</si>
  <si>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</si>
  <si>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</si>
  <si>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</si>
  <si>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</si>
  <si>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</si>
  <si>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</si>
  <si>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</si>
  <si>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</si>
  <si>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</si>
  <si>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</si>
  <si>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</si>
  <si>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</si>
  <si>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</si>
  <si>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</si>
  <si>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</si>
  <si>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</si>
  <si>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</si>
  <si>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</si>
  <si>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</si>
  <si>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</si>
  <si>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</si>
  <si>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</si>
  <si>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</si>
  <si>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</si>
  <si>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</si>
  <si>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</si>
  <si>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</si>
  <si>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</si>
  <si>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</si>
  <si>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</si>
  <si>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</si>
  <si>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</si>
  <si>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</si>
  <si>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</si>
  <si>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</si>
  <si>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</si>
  <si>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</si>
  <si>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</si>
  <si>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</si>
  <si>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</si>
  <si>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</si>
  <si>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</si>
  <si>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</si>
  <si>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</si>
  <si>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</si>
  <si>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</si>
  <si>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</si>
  <si>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</si>
  <si>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</si>
  <si>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</si>
  <si>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</si>
  <si>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</si>
  <si>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</si>
  <si>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</si>
  <si>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</si>
  <si>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</si>
  <si>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</si>
  <si>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</si>
  <si>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</si>
  <si>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</si>
  <si>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</si>
  <si>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</si>
  <si>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</si>
  <si>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</si>
  <si>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</si>
  <si>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</si>
  <si>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</si>
  <si>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</si>
  <si>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</si>
  <si>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</si>
  <si>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</si>
  <si>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</si>
  <si>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</si>
  <si>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</si>
  <si>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</si>
  <si>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</si>
  <si>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</si>
  <si>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</si>
  <si>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</si>
  <si>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</si>
  <si>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</si>
  <si>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</si>
  <si>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</si>
  <si>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</si>
  <si>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</si>
  <si>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</si>
  <si>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</si>
  <si>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</si>
  <si>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</si>
  <si>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</si>
  <si>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</si>
  <si>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</si>
  <si>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</si>
  <si>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</si>
  <si>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</si>
  <si>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</si>
  <si>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</si>
  <si>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</si>
  <si>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</si>
  <si>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</si>
  <si>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</si>
  <si>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</si>
  <si>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</si>
  <si>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</si>
  <si>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</si>
  <si>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</si>
  <si>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</si>
  <si>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</si>
  <si>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</si>
  <si>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</si>
  <si>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</si>
  <si>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</si>
  <si>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</si>
  <si>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</si>
  <si>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</si>
  <si>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</si>
  <si>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</si>
  <si>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</si>
  <si>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</si>
  <si>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</si>
  <si>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</si>
  <si>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</si>
  <si>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</si>
  <si>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</si>
  <si>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</si>
  <si>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</si>
  <si>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</si>
  <si>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</si>
  <si>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</si>
  <si>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</si>
  <si>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</si>
  <si>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</si>
  <si>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</si>
  <si>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</si>
  <si>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</si>
  <si>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</si>
  <si>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</si>
  <si>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</si>
  <si>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</si>
  <si>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</si>
  <si>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</si>
  <si>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</si>
  <si>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</si>
  <si>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</si>
  <si>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</si>
  <si>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</si>
  <si>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</si>
  <si>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</si>
  <si>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</si>
  <si>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</si>
  <si>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</si>
  <si>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</si>
  <si>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</si>
  <si>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</si>
  <si>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</si>
  <si>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</si>
  <si>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</si>
  <si>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</si>
  <si>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</si>
  <si>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</si>
  <si>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</si>
  <si>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</si>
  <si>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</si>
  <si>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</si>
  <si>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</si>
  <si>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</si>
  <si>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</si>
  <si>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</si>
  <si>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</si>
  <si>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</si>
  <si>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</si>
  <si>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</si>
  <si>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</si>
  <si>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</si>
  <si>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</si>
  <si>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</si>
  <si>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</si>
  <si>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</si>
  <si>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</si>
  <si>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</si>
  <si>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</si>
  <si>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</si>
  <si>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</si>
  <si>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</si>
  <si>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</si>
  <si>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</si>
  <si>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</si>
  <si>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</si>
  <si>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</si>
  <si>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</si>
  <si>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</si>
  <si>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</si>
  <si>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</si>
  <si>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</si>
  <si>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</si>
  <si>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</si>
  <si>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</si>
  <si>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</si>
  <si>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</si>
  <si>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</si>
  <si>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</si>
  <si>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</si>
  <si>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</si>
  <si>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</si>
  <si>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</si>
  <si>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</si>
  <si>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</si>
  <si>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</si>
  <si>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</si>
  <si>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</si>
  <si>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</si>
  <si>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</si>
  <si>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</si>
  <si>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</si>
  <si>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</si>
  <si>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</si>
  <si>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</si>
  <si>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</si>
  <si>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</si>
  <si>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</si>
  <si>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</si>
  <si>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</si>
  <si>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</si>
  <si>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</si>
  <si>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</si>
  <si>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</si>
  <si>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</si>
  <si>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</si>
  <si>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</si>
  <si>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</si>
  <si>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</si>
  <si>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</si>
  <si>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</si>
  <si>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</si>
  <si>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</si>
  <si>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</si>
  <si>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</si>
  <si>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</si>
  <si>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</si>
  <si>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</si>
  <si>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</si>
  <si>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</si>
  <si>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</si>
  <si>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</si>
  <si>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</si>
  <si>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</si>
  <si>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</si>
  <si>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</si>
  <si>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</si>
  <si>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</si>
  <si>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</si>
  <si>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</si>
  <si>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</si>
  <si>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</si>
  <si>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</si>
  <si>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</si>
  <si>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</si>
  <si>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</si>
  <si>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</si>
  <si>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</si>
  <si>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</si>
  <si>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</si>
  <si>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</si>
  <si>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</si>
  <si>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</si>
  <si>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</si>
  <si>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</si>
  <si>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</si>
  <si>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</si>
  <si>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</si>
  <si>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</si>
  <si>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</si>
  <si>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</si>
  <si>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</si>
  <si>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</si>
  <si>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</si>
  <si>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</si>
  <si>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</si>
  <si>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</si>
  <si>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</si>
  <si>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</si>
  <si>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</si>
  <si>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</si>
  <si>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</si>
  <si>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</si>
  <si>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</si>
  <si>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</si>
  <si>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</si>
  <si>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</si>
  <si>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</si>
  <si>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</si>
  <si>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</si>
  <si>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</si>
  <si>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</si>
  <si>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</si>
  <si>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</si>
  <si>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</si>
  <si>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</si>
  <si>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</si>
  <si>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</si>
  <si>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</si>
  <si>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</si>
  <si>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</si>
  <si>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</si>
  <si>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</si>
  <si>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</si>
  <si>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</si>
  <si>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</si>
  <si>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</si>
  <si>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</si>
  <si>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</si>
  <si>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</si>
  <si>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</si>
  <si>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</si>
  <si>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</si>
  <si>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</si>
  <si>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</si>
  <si>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</si>
  <si>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</si>
  <si>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</si>
  <si>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</si>
  <si>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</si>
  <si>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</si>
  <si>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</si>
  <si>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</si>
  <si>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</si>
  <si>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</si>
  <si>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</si>
  <si>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</si>
  <si>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</si>
  <si>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</si>
  <si>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</si>
  <si>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</si>
  <si>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</si>
  <si>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</si>
  <si>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</si>
  <si>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</si>
  <si>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</si>
  <si>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</si>
  <si>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</si>
  <si>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</si>
  <si>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</si>
  <si>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</si>
  <si>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</si>
  <si>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</si>
  <si>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</si>
  <si>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</si>
  <si>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</si>
  <si>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</si>
  <si>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</si>
  <si>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</si>
  <si>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</si>
  <si>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</si>
  <si>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</si>
  <si>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</si>
  <si>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</si>
  <si>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</si>
  <si>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</si>
  <si>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</si>
  <si>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</si>
  <si>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</si>
  <si>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</si>
  <si>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</si>
  <si>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</si>
  <si>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</si>
  <si>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</si>
  <si>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</si>
  <si>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</si>
  <si>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</si>
  <si>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</si>
  <si>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</si>
  <si>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</si>
  <si>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</si>
  <si>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</si>
  <si>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</si>
  <si>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</si>
  <si>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</si>
  <si>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</si>
  <si>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</si>
  <si>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</si>
  <si>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</si>
  <si>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</si>
  <si>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</si>
  <si>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</si>
  <si>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</si>
  <si>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</si>
  <si>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</si>
  <si>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</si>
  <si>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</si>
  <si>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</si>
  <si>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</si>
  <si>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</si>
  <si>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</si>
  <si>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</si>
  <si>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</si>
  <si>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</si>
  <si>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</si>
  <si>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</si>
  <si>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</si>
  <si>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</si>
  <si>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</si>
  <si>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</si>
  <si>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</si>
  <si>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</si>
  <si>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</si>
  <si>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</si>
  <si>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</si>
  <si>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</si>
  <si>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</si>
  <si>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</si>
  <si>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</si>
  <si>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</si>
  <si>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</si>
  <si>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</si>
  <si>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</si>
  <si>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</si>
  <si>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</si>
  <si>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</si>
  <si>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</si>
  <si>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</si>
  <si>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</si>
  <si>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</si>
  <si>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</si>
  <si>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</si>
  <si>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</si>
  <si>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</si>
  <si>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</si>
  <si>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</si>
  <si>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</si>
  <si>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</si>
  <si>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</si>
  <si>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</si>
  <si>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</si>
  <si>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</si>
  <si>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</si>
  <si>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</si>
  <si>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</si>
  <si>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</si>
  <si>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</si>
  <si>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</si>
  <si>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</si>
  <si>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</si>
  <si>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</si>
  <si>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</si>
  <si>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</si>
  <si>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</si>
  <si>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</si>
  <si>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</si>
  <si>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</si>
  <si>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</si>
  <si>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</si>
  <si>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</si>
  <si>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</si>
  <si>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</si>
  <si>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</si>
  <si>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</si>
  <si>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</si>
  <si>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</si>
  <si>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</si>
  <si>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</si>
  <si>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</si>
  <si>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</si>
  <si>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</si>
  <si>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</si>
  <si>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</si>
  <si>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</si>
  <si>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</si>
  <si>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</si>
  <si>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</si>
  <si>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</si>
  <si>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</si>
  <si>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</si>
  <si>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</si>
  <si>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</si>
  <si>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</si>
  <si>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</si>
  <si>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</si>
  <si>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</si>
  <si>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</si>
  <si>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</si>
  <si>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</si>
  <si>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</si>
  <si>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</si>
  <si>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</si>
  <si>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</si>
  <si>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</si>
  <si>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</si>
  <si>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</si>
  <si>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</si>
  <si>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</si>
  <si>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</si>
  <si>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</si>
  <si>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</si>
  <si>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</si>
  <si>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</si>
  <si>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</si>
  <si>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</si>
  <si>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</si>
  <si>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</si>
  <si>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</si>
  <si>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</si>
  <si>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</si>
  <si>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</si>
  <si>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</si>
  <si>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</si>
  <si>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</si>
  <si>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</si>
  <si>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</si>
  <si>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</si>
  <si>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</si>
  <si>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</si>
  <si>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</si>
  <si>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</si>
  <si>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</si>
  <si>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</si>
  <si>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</si>
  <si>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</si>
  <si>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</si>
  <si>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</si>
  <si>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</si>
  <si>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</si>
  <si>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</si>
  <si>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</si>
  <si>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</si>
  <si>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</si>
  <si>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</si>
  <si>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</si>
  <si>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</si>
  <si>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</si>
  <si>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</si>
  <si>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</si>
  <si>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</si>
  <si>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</si>
  <si>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</si>
  <si>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</si>
  <si>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</si>
  <si>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</si>
  <si>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</si>
  <si>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</si>
  <si>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</si>
  <si>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</si>
  <si>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</si>
  <si>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</si>
  <si>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</si>
  <si>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</si>
  <si>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</si>
  <si>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</si>
  <si>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</si>
  <si>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</si>
  <si>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</si>
  <si>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</si>
  <si>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</si>
  <si>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</si>
  <si>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</si>
  <si>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</si>
  <si>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</si>
  <si>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</si>
  <si>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</si>
  <si>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</si>
  <si>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</si>
  <si>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</si>
  <si>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</si>
  <si>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</si>
  <si>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</si>
  <si>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</si>
  <si>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</si>
  <si>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</si>
  <si>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</si>
  <si>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</si>
  <si>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</si>
  <si>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</si>
  <si>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</si>
  <si>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</si>
  <si>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</si>
  <si>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</si>
  <si>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</si>
  <si>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</si>
  <si>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</si>
  <si>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</si>
  <si>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</si>
  <si>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</si>
  <si>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</si>
  <si>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</si>
  <si>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</si>
  <si>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</si>
  <si>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</si>
  <si>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</si>
  <si>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</si>
  <si>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</si>
  <si>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</si>
  <si>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</si>
  <si>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</si>
  <si>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</si>
  <si>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</si>
  <si>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</si>
  <si>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</si>
  <si>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</si>
  <si>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</si>
  <si>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</si>
  <si>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</si>
  <si>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</si>
  <si>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</si>
  <si>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</si>
  <si>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</si>
  <si>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</si>
  <si>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</si>
  <si>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</si>
  <si>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</si>
  <si>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</si>
  <si>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</si>
  <si>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</si>
  <si>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</si>
  <si>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</si>
  <si>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</si>
  <si>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</si>
  <si>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</si>
  <si>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</si>
  <si>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</si>
  <si>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</si>
  <si>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</si>
  <si>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</si>
  <si>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</si>
  <si>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</si>
  <si>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</si>
  <si>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</si>
  <si>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</si>
  <si>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</si>
  <si>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</si>
  <si>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</si>
  <si>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</si>
  <si>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</si>
  <si>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</si>
  <si>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</si>
  <si>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</si>
  <si>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</si>
  <si>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</si>
  <si>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</si>
  <si>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</si>
  <si>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</si>
  <si>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</si>
  <si>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</si>
  <si>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</si>
  <si>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</si>
  <si>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</si>
  <si>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</si>
  <si>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</si>
  <si>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</si>
  <si>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</si>
  <si>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</si>
  <si>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</si>
  <si>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</si>
  <si>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</si>
  <si>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</si>
  <si>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</si>
  <si>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</si>
  <si>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</si>
  <si>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</si>
  <si>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</si>
  <si>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</si>
  <si>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</si>
  <si>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</si>
  <si>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</si>
  <si>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</si>
  <si>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</si>
  <si>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</si>
  <si>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</si>
  <si>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</si>
  <si>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</si>
  <si>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</si>
  <si>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</si>
  <si>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</si>
  <si>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</si>
  <si>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</si>
  <si>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</si>
  <si>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</si>
  <si>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</si>
  <si>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</si>
  <si>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</si>
  <si>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</si>
  <si>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</si>
  <si>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</si>
  <si>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</si>
  <si>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</si>
  <si>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</si>
  <si>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</si>
  <si>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</si>
  <si>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</si>
  <si>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</si>
  <si>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</si>
  <si>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</si>
  <si>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</si>
  <si>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</si>
  <si>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</si>
  <si>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</si>
  <si>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</si>
  <si>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</si>
  <si>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</si>
  <si>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</si>
  <si>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</si>
  <si>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</si>
  <si>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</si>
  <si>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</si>
  <si>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</si>
  <si>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</si>
  <si>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</si>
  <si>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</si>
  <si>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</si>
  <si>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</si>
  <si>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</si>
  <si>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</si>
  <si>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</si>
  <si>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</si>
  <si>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</si>
  <si>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</si>
  <si>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</si>
  <si>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</si>
  <si>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</si>
  <si>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</si>
  <si>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</si>
  <si>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</si>
  <si>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</si>
  <si>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</si>
  <si>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</si>
  <si>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</si>
  <si>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</si>
  <si>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</si>
  <si>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</si>
  <si>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</si>
  <si>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</si>
  <si>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</si>
  <si>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</si>
  <si>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</si>
  <si>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</si>
  <si>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</si>
  <si>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</si>
  <si>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</si>
  <si>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</si>
  <si>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</si>
  <si>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</si>
  <si>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</si>
  <si>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</si>
  <si>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</si>
  <si>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</si>
  <si>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</si>
  <si>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</si>
  <si>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</si>
  <si>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</si>
  <si>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</si>
  <si>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</si>
  <si>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</si>
  <si>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</si>
  <si>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</si>
  <si>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</si>
  <si>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</si>
  <si>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</si>
  <si>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</si>
  <si>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</si>
  <si>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</si>
  <si>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</si>
  <si>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</si>
  <si>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</si>
  <si>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</si>
  <si>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</si>
  <si>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</si>
  <si>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</si>
  <si>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</si>
  <si>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</si>
  <si>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</si>
  <si>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</si>
  <si>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</si>
  <si>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</si>
  <si>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</si>
  <si>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</si>
  <si>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</si>
  <si>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</si>
  <si>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</si>
  <si>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</si>
  <si>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</si>
  <si>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</si>
  <si>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</si>
  <si>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</si>
  <si>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</si>
  <si>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</si>
  <si>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</si>
  <si>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</si>
  <si>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</si>
  <si>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</si>
  <si>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</si>
  <si>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</si>
  <si>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</si>
  <si>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</si>
  <si>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</si>
  <si>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</si>
  <si>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</si>
  <si>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</si>
  <si>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</si>
  <si>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</si>
  <si>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</si>
  <si>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</si>
  <si>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</si>
  <si>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</si>
  <si>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</si>
  <si>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</si>
  <si>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</si>
  <si>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</si>
  <si>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</si>
  <si>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</si>
  <si>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</si>
  <si>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</si>
  <si>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</si>
  <si>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</si>
  <si>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</si>
  <si>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</si>
  <si>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</si>
  <si>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</si>
  <si>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</si>
  <si>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</si>
  <si>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</si>
  <si>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</si>
  <si>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</si>
  <si>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</si>
  <si>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</si>
  <si>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</si>
  <si>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</si>
  <si>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</si>
  <si>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</si>
  <si>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</si>
  <si>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</si>
  <si>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</si>
  <si>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</si>
  <si>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</si>
  <si>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</si>
  <si>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</si>
  <si>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</si>
  <si>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</si>
  <si>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</si>
  <si>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</si>
  <si>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</si>
  <si>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</si>
  <si>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</si>
  <si>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</si>
  <si>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</si>
  <si>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</si>
  <si>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</si>
  <si>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</si>
  <si>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</si>
  <si>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</si>
  <si>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</si>
  <si>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</si>
  <si>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</si>
  <si>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</si>
  <si>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</si>
  <si>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</si>
  <si>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</si>
  <si>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</si>
  <si>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</si>
  <si>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</si>
  <si>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</si>
  <si>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</si>
  <si>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</si>
  <si>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</si>
  <si>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</si>
  <si>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</si>
  <si>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</si>
  <si>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</si>
  <si>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</si>
  <si>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</si>
  <si>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</si>
  <si>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</si>
  <si>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</si>
  <si>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</si>
  <si>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</si>
  <si>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</si>
  <si>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</si>
  <si>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</si>
  <si>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</si>
  <si>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</si>
  <si>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</si>
  <si>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</si>
  <si>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</si>
  <si>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</si>
  <si>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</si>
  <si>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</si>
  <si>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</si>
  <si>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</si>
  <si>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</si>
  <si>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</si>
  <si>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</si>
  <si>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</si>
  <si>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</si>
  <si>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</si>
  <si>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</si>
  <si>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</si>
  <si>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</si>
  <si>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</si>
  <si>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</si>
  <si>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</si>
  <si>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</si>
  <si>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</si>
  <si>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</si>
  <si>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</si>
  <si>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</si>
  <si>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</si>
  <si>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</si>
  <si>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</si>
  <si>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</si>
  <si>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</si>
  <si>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</si>
  <si>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</si>
  <si>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</si>
  <si>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</si>
  <si>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</si>
  <si>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</si>
  <si>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</si>
  <si>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</si>
  <si>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</si>
  <si>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</si>
  <si>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</si>
  <si>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</si>
  <si>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</si>
  <si>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</si>
  <si>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</si>
  <si>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</si>
  <si>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</si>
  <si>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</si>
  <si>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</si>
  <si>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</si>
  <si>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</si>
  <si>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</si>
  <si>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</si>
  <si>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</si>
  <si>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</si>
  <si>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</si>
  <si>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</si>
  <si>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</si>
  <si>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</si>
  <si>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</si>
  <si>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</si>
  <si>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</si>
  <si>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</si>
  <si>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</si>
  <si>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</si>
  <si>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</si>
  <si>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</si>
  <si>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</si>
  <si>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</si>
  <si>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</si>
  <si>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</si>
  <si>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</si>
  <si>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</si>
  <si>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</si>
  <si>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</si>
  <si>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</si>
  <si>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</si>
  <si>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</si>
  <si>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</si>
  <si>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</si>
  <si>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</si>
  <si>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</si>
  <si>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</si>
  <si>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</si>
  <si>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</si>
  <si>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</si>
  <si>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</si>
  <si>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</si>
  <si>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</si>
  <si>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</si>
  <si>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</si>
  <si>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</si>
  <si>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</si>
  <si>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</si>
  <si>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</si>
  <si>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</si>
  <si>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</si>
  <si>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</si>
  <si>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</si>
  <si>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</si>
  <si>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</si>
  <si>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</si>
  <si>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</si>
  <si>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</si>
  <si>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</si>
  <si>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</si>
  <si>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</si>
  <si>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</si>
  <si>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</si>
  <si>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</si>
  <si>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</si>
  <si>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</si>
  <si>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</si>
  <si>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</si>
  <si>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</si>
  <si>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</si>
  <si>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</si>
  <si>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</si>
  <si>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</si>
  <si>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</si>
  <si>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</si>
  <si>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</si>
  <si>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</si>
  <si>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</si>
  <si>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</si>
  <si>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</si>
  <si>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</si>
  <si>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</si>
  <si>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</si>
  <si>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</si>
  <si>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</si>
  <si>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</si>
  <si>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</si>
  <si>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</si>
  <si>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</si>
  <si>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</si>
  <si>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</si>
  <si>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</si>
  <si>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</si>
  <si>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</si>
  <si>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</si>
  <si>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</si>
  <si>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</si>
  <si>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</si>
  <si>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</si>
  <si>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</si>
  <si>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</si>
  <si>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</si>
  <si>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</si>
  <si>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</si>
  <si>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</si>
  <si>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</si>
  <si>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</si>
  <si>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</si>
  <si>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</si>
  <si>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</si>
  <si>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</si>
  <si>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</si>
  <si>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</si>
  <si>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</si>
  <si>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</si>
  <si>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</si>
  <si>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</si>
  <si>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</si>
  <si>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</si>
  <si>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</si>
  <si>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</si>
  <si>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</si>
  <si>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</si>
  <si>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</si>
  <si>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</si>
  <si>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</si>
  <si>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</si>
  <si>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</si>
  <si>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</si>
  <si>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</si>
  <si>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</si>
  <si>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</si>
  <si>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</si>
  <si>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</si>
  <si>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</si>
  <si>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</si>
  <si>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</si>
  <si>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</si>
  <si>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</si>
  <si>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</si>
  <si>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</si>
  <si>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</si>
  <si>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</si>
  <si>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</si>
  <si>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</si>
  <si>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</si>
  <si>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</si>
  <si>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</si>
  <si>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</si>
  <si>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</si>
  <si>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</si>
  <si>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</si>
  <si>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</si>
  <si>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</si>
  <si>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</si>
  <si>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</si>
  <si>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</si>
  <si>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</si>
  <si>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</si>
  <si>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</si>
  <si>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</si>
  <si>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</si>
  <si>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</si>
  <si>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</si>
  <si>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</si>
  <si>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</si>
  <si>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</si>
  <si>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</si>
  <si>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</si>
  <si>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</si>
  <si>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</si>
  <si>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</si>
  <si>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</si>
  <si>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</si>
  <si>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</si>
  <si>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</si>
  <si>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</si>
  <si>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</si>
  <si>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</si>
  <si>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</si>
  <si>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</si>
  <si>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</si>
  <si>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</si>
  <si>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</si>
  <si>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</si>
  <si>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</si>
  <si>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</si>
  <si>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</si>
  <si>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</si>
  <si>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</si>
  <si>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</si>
  <si>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</si>
  <si>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</si>
  <si>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</si>
  <si>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</si>
  <si>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</si>
  <si>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</si>
  <si>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</si>
  <si>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</si>
  <si>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</si>
  <si>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</si>
  <si>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</si>
  <si>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</si>
  <si>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</si>
  <si>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</si>
  <si>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</si>
  <si>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</si>
  <si>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</si>
  <si>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</si>
  <si>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</si>
  <si>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</si>
  <si>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</si>
  <si>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</si>
  <si>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</si>
  <si>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</si>
  <si>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</si>
  <si>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</si>
  <si>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</si>
  <si>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</si>
  <si>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</si>
  <si>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</si>
  <si>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</si>
  <si>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</si>
  <si>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</si>
  <si>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</si>
  <si>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</si>
  <si>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</si>
  <si>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</si>
  <si>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</si>
  <si>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</si>
  <si>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</si>
  <si>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</si>
  <si>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</si>
  <si>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</si>
  <si>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</si>
  <si>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</si>
  <si>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</si>
  <si>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</si>
  <si>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</si>
  <si>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</si>
  <si>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</si>
  <si>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</si>
  <si>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</si>
  <si>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</si>
  <si>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</si>
  <si>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</si>
  <si>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</si>
  <si>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</si>
  <si>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</si>
  <si>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</si>
  <si>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</si>
  <si>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</si>
  <si>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</si>
  <si>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</si>
  <si>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</si>
  <si>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</si>
  <si>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</si>
  <si>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</si>
  <si>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</si>
  <si>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</si>
  <si>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</si>
  <si>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</si>
  <si>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</si>
  <si>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</si>
  <si>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</si>
  <si>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</si>
  <si>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</si>
  <si>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</si>
  <si>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</si>
  <si>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</si>
  <si>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</si>
  <si>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</si>
  <si>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</si>
  <si>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</si>
  <si>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</si>
  <si>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</si>
  <si>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</si>
  <si>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</si>
  <si>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</si>
  <si>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</si>
  <si>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</si>
  <si>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</si>
  <si>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</si>
  <si>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</si>
  <si>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</si>
  <si>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</si>
  <si>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</si>
  <si>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</si>
  <si>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</si>
  <si>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</si>
  <si>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</si>
  <si>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</si>
  <si>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</si>
  <si>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</si>
  <si>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</si>
  <si>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</si>
  <si>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</si>
  <si>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</si>
  <si>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</si>
  <si>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</si>
  <si>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</si>
  <si>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</si>
  <si>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</si>
  <si>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</si>
  <si>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</si>
  <si>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</si>
  <si>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</si>
  <si>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</si>
  <si>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</si>
  <si>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</si>
  <si>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</si>
  <si>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</si>
  <si>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</si>
  <si>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</si>
  <si>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</si>
  <si>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</si>
  <si>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</si>
  <si>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</si>
  <si>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</si>
  <si>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</si>
  <si>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</si>
  <si>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</si>
  <si>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</si>
  <si>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</si>
  <si>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</si>
  <si>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</si>
  <si>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</si>
  <si>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</si>
  <si>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</si>
  <si>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</si>
  <si>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</si>
  <si>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</si>
  <si>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</si>
  <si>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</si>
  <si>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</si>
  <si>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</si>
  <si>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</si>
  <si>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</si>
  <si>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</si>
  <si>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</si>
  <si>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</si>
  <si>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</si>
  <si>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</si>
  <si>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</si>
  <si>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</si>
  <si>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</si>
  <si>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</si>
  <si>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</si>
  <si>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</si>
  <si>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</si>
  <si>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</si>
  <si>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</si>
  <si>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</si>
  <si>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</si>
  <si>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</si>
  <si>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</si>
  <si>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</si>
  <si>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</si>
  <si>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</si>
  <si>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</si>
  <si>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</si>
  <si>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</si>
  <si>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</si>
  <si>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</si>
  <si>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</si>
  <si>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</si>
  <si>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</si>
  <si>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</si>
  <si>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</si>
  <si>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</si>
  <si>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</si>
  <si>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</si>
  <si>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</si>
  <si>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</si>
  <si>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</si>
  <si>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</si>
  <si>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</si>
  <si>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</si>
  <si>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</si>
  <si>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</si>
  <si>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</si>
  <si>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</si>
  <si>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</si>
  <si>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</si>
  <si>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</si>
  <si>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</si>
  <si>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</si>
  <si>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</si>
  <si>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</si>
  <si>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</si>
  <si>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</si>
  <si>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</si>
  <si>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</si>
  <si>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</si>
  <si>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</si>
  <si>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</si>
  <si>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</si>
  <si>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</si>
  <si>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</si>
  <si>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</si>
  <si>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</si>
  <si>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</si>
  <si>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</si>
  <si>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</si>
  <si>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</si>
  <si>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</si>
  <si>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</si>
  <si>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</si>
  <si>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</si>
  <si>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</si>
  <si>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</si>
  <si>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</si>
  <si>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</si>
  <si>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</si>
  <si>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</si>
  <si>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</si>
  <si>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</si>
  <si>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</si>
  <si>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</si>
  <si>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</si>
  <si>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</si>
  <si>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</si>
  <si>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</si>
  <si>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</si>
  <si>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</si>
  <si>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</si>
  <si>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</si>
  <si>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</si>
  <si>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</si>
  <si>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</si>
  <si>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</si>
  <si>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</si>
  <si>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</si>
  <si>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</si>
  <si>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</si>
  <si>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</si>
  <si>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</si>
  <si>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</si>
  <si>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</si>
  <si>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</si>
  <si>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</si>
  <si>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</si>
  <si>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</si>
  <si>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</si>
  <si>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</si>
  <si>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</si>
  <si>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</si>
  <si>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</si>
  <si>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</si>
  <si>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</si>
  <si>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</si>
  <si>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</si>
  <si>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</si>
  <si>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</si>
  <si>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</si>
  <si>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</si>
  <si>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</si>
  <si>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</si>
  <si>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</si>
  <si>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</si>
  <si>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</si>
  <si>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</si>
  <si>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</si>
  <si>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</si>
  <si>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</si>
  <si>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</si>
  <si>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</si>
  <si>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</si>
  <si>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</si>
  <si>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</si>
  <si>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</si>
  <si>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</si>
  <si>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</si>
  <si>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</si>
  <si>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</si>
  <si>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</si>
  <si>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</si>
  <si>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</si>
  <si>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</si>
  <si>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</si>
  <si>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</si>
  <si>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</si>
  <si>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</si>
  <si>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</si>
  <si>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</si>
  <si>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</si>
  <si>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</si>
  <si>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</si>
  <si>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</si>
  <si>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</si>
  <si>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</si>
  <si>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</si>
  <si>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</si>
  <si>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</si>
  <si>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</si>
  <si>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</si>
  <si>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</si>
  <si>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</si>
  <si>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</si>
  <si>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</si>
  <si>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</si>
  <si>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</si>
  <si>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</si>
  <si>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</si>
  <si>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</si>
  <si>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</si>
  <si>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</si>
  <si>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</si>
  <si>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</si>
  <si>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</si>
  <si>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</si>
  <si>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</si>
  <si>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</si>
  <si>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</si>
  <si>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</si>
  <si>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</si>
  <si>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</si>
  <si>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</si>
  <si>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</si>
  <si>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</si>
  <si>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</si>
  <si>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</si>
  <si>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</si>
  <si>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</si>
  <si>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</si>
  <si>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</si>
  <si>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</si>
  <si>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</si>
  <si>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</si>
  <si>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</si>
  <si>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</si>
  <si>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</si>
  <si>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</si>
  <si>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</si>
  <si>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</si>
  <si>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</si>
  <si>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</si>
  <si>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</si>
  <si>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</si>
  <si>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</si>
  <si>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</si>
  <si>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</si>
  <si>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</si>
  <si>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</si>
  <si>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</si>
  <si>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</si>
  <si>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</si>
  <si>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</si>
  <si>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</si>
  <si>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</si>
  <si>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</si>
  <si>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</si>
  <si>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</si>
  <si>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</si>
  <si>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</si>
  <si>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</si>
  <si>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</si>
  <si>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</si>
  <si>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</si>
  <si>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</si>
  <si>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</si>
  <si>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</si>
  <si>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</si>
  <si>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</si>
  <si>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</si>
  <si>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</si>
  <si>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</si>
  <si>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</si>
  <si>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</si>
  <si>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</si>
  <si>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</si>
  <si>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</si>
  <si>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</si>
  <si>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</si>
  <si>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</si>
  <si>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</si>
  <si>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</si>
  <si>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</si>
  <si>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</si>
  <si>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</si>
  <si>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</si>
  <si>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</si>
  <si>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</si>
  <si>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</si>
  <si>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</si>
  <si>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</si>
  <si>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</si>
  <si>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</si>
  <si>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</si>
  <si>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</si>
  <si>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</si>
  <si>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</si>
  <si>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</si>
  <si>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</si>
  <si>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</si>
  <si>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</si>
  <si>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</si>
  <si>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</si>
  <si>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</si>
  <si>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</si>
  <si>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</si>
  <si>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</si>
  <si>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</si>
  <si>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</si>
  <si>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</si>
  <si>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</si>
  <si>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</si>
  <si>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</si>
  <si>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</si>
  <si>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</si>
  <si>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</si>
  <si>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</si>
  <si>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</si>
  <si>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</si>
  <si>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</si>
  <si>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</si>
  <si>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</si>
  <si>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</si>
  <si>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</si>
  <si>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</si>
  <si>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</si>
  <si>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</si>
  <si>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</si>
  <si>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</si>
  <si>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</si>
  <si>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</si>
  <si>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</si>
  <si>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</si>
  <si>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</si>
  <si>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</si>
  <si>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</si>
  <si>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</si>
  <si>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</si>
  <si>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</si>
  <si>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</si>
  <si>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</si>
  <si>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</si>
  <si>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</si>
  <si>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</si>
  <si>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</si>
  <si>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</si>
  <si>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</si>
  <si>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</si>
  <si>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</si>
  <si>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</si>
  <si>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</si>
  <si>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</si>
  <si>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</si>
  <si>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</si>
  <si>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</si>
  <si>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</si>
  <si>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</si>
  <si>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</si>
  <si>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</si>
  <si>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</si>
  <si>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</si>
  <si>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</si>
  <si>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</si>
  <si>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</si>
  <si>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</si>
  <si>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</si>
  <si>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</si>
  <si>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</si>
  <si>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</si>
  <si>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</si>
  <si>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</si>
  <si>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</si>
  <si>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</si>
  <si>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</si>
  <si>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</si>
  <si>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</si>
  <si>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</si>
  <si>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</si>
  <si>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</si>
  <si>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</si>
  <si>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</si>
  <si>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</si>
  <si>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</si>
  <si>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</si>
  <si>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</si>
  <si>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</si>
  <si>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</si>
  <si>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</si>
  <si>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</si>
  <si>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</si>
  <si>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</si>
  <si>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</si>
  <si>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</si>
  <si>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</si>
  <si>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</si>
  <si>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</si>
  <si>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</si>
  <si>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</si>
  <si>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</si>
  <si>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</si>
  <si>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</si>
  <si>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</si>
  <si>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</si>
  <si>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</si>
  <si>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</si>
  <si>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</si>
  <si>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</si>
  <si>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</si>
  <si>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</si>
  <si>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</si>
  <si>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</si>
  <si>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</si>
  <si>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</si>
  <si>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</si>
  <si>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</si>
  <si>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</si>
  <si>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</si>
  <si>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</si>
  <si>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</si>
  <si>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</si>
  <si>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</si>
  <si>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</si>
  <si>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</si>
  <si>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</si>
  <si>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</si>
  <si>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</si>
  <si>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</si>
  <si>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</si>
  <si>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</si>
  <si>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</si>
  <si>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</si>
  <si>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</si>
  <si>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</si>
  <si>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</si>
  <si>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</si>
  <si>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</si>
  <si>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</si>
  <si>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</si>
  <si>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</si>
  <si>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</si>
  <si>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</si>
  <si>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</si>
  <si>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</si>
  <si>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</si>
  <si>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</si>
  <si>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</si>
  <si>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</si>
  <si>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</si>
  <si>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</si>
  <si>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</si>
  <si>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</si>
  <si>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</si>
  <si>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</si>
  <si>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</si>
  <si>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</si>
  <si>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</si>
  <si>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</si>
  <si>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</si>
  <si>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</si>
  <si>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</si>
  <si>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</si>
  <si>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</si>
  <si>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</si>
  <si>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</si>
  <si>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</si>
  <si>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</si>
  <si>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</si>
  <si>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</si>
  <si>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</si>
  <si>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</si>
  <si>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</si>
  <si>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</si>
  <si>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</si>
  <si>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</si>
  <si>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</si>
  <si>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</si>
  <si>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</si>
  <si>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</si>
  <si>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</si>
  <si>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</si>
  <si>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</si>
  <si>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</si>
  <si>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</si>
  <si>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</si>
  <si>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</si>
  <si>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</si>
  <si>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</si>
  <si>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</si>
  <si>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</si>
  <si>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</si>
  <si>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</si>
  <si>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</si>
  <si>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</si>
  <si>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</si>
  <si>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</si>
  <si>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</si>
  <si>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</si>
  <si>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</si>
  <si>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</si>
  <si>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</si>
  <si>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</si>
  <si>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</si>
  <si>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</si>
  <si>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</si>
  <si>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</si>
  <si>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</si>
  <si>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</si>
  <si>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</si>
  <si>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</si>
  <si>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</si>
  <si>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</si>
  <si>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</si>
  <si>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</si>
  <si>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</si>
  <si>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</si>
  <si>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</si>
  <si>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</si>
  <si>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</si>
  <si>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</si>
  <si>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</si>
  <si>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</si>
  <si>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</si>
  <si>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</si>
  <si>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</si>
  <si>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</si>
  <si>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</si>
  <si>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</si>
  <si>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</si>
  <si>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</si>
  <si>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</si>
  <si>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</si>
  <si>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</si>
  <si>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</si>
  <si>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</si>
  <si>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</si>
  <si>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</si>
  <si>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</si>
  <si>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</si>
  <si>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</si>
  <si>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</si>
  <si>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</si>
  <si>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</si>
  <si>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</si>
  <si>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</si>
  <si>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</si>
  <si>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</si>
  <si>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</si>
  <si>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</si>
  <si>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</si>
  <si>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</si>
  <si>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</si>
  <si>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</si>
  <si>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</si>
  <si>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</si>
  <si>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</si>
  <si>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</si>
  <si>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</si>
  <si>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</si>
  <si>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</si>
  <si>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</si>
  <si>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</si>
  <si>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</si>
  <si>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</si>
  <si>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</si>
  <si>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</si>
  <si>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</si>
  <si>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</si>
  <si>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</si>
  <si>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</si>
  <si>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</si>
  <si>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</si>
  <si>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</si>
  <si>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</si>
  <si>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</si>
  <si>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</si>
  <si>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</si>
  <si>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</si>
  <si>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</si>
  <si>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</si>
  <si>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</si>
  <si>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</si>
  <si>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</si>
  <si>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</si>
  <si>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</si>
  <si>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</si>
  <si>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</si>
  <si>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</si>
  <si>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</si>
  <si>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</si>
  <si>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</si>
  <si>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</si>
  <si>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</si>
  <si>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</si>
  <si>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</si>
  <si>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</si>
  <si>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</si>
  <si>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</si>
  <si>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</si>
  <si>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</si>
  <si>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</si>
  <si>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</si>
  <si>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</si>
  <si>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</si>
  <si>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</si>
  <si>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</si>
  <si>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</si>
  <si>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</si>
  <si>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</si>
  <si>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</si>
  <si>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</si>
  <si>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</si>
  <si>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</si>
  <si>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</si>
  <si>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</si>
  <si>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</si>
  <si>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</si>
  <si>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</si>
  <si>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</si>
  <si>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</si>
  <si>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</si>
  <si>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</si>
  <si>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</si>
  <si>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</si>
  <si>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</si>
  <si>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</si>
  <si>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</si>
  <si>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</si>
  <si>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</si>
  <si>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</si>
  <si>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</si>
  <si>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</si>
  <si>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</si>
  <si>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</si>
  <si>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</si>
  <si>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</si>
  <si>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</si>
  <si>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</si>
  <si>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</si>
  <si>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</si>
  <si>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</si>
  <si>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</si>
  <si>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</si>
  <si>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</si>
  <si>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</si>
  <si>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</si>
  <si>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</si>
  <si>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</si>
  <si>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</si>
  <si>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</si>
  <si>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</si>
  <si>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</si>
  <si>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</si>
  <si>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</si>
  <si>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</si>
  <si>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</si>
  <si>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</si>
  <si>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</si>
  <si>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</si>
  <si>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</si>
  <si>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</si>
  <si>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</si>
  <si>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</si>
  <si>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</si>
  <si>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</si>
  <si>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</si>
  <si>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</si>
  <si>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</si>
  <si>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</si>
  <si>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</si>
  <si>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</si>
  <si>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</si>
  <si>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</si>
  <si>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</si>
  <si>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</si>
  <si>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</si>
  <si>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</si>
  <si>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</si>
  <si>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</si>
  <si>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</si>
  <si>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</si>
  <si>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</si>
  <si>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</si>
  <si>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</si>
  <si>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</si>
  <si>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</si>
  <si>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</si>
  <si>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</si>
  <si>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</si>
  <si>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</si>
  <si>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</si>
  <si>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</si>
  <si>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</si>
  <si>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</si>
  <si>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</si>
  <si>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</si>
  <si>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</si>
  <si>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</si>
  <si>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</si>
  <si>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</si>
  <si>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</si>
  <si>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</si>
  <si>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</si>
  <si>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</si>
  <si>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</si>
  <si>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</si>
  <si>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</si>
  <si>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</si>
  <si>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</si>
  <si>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</si>
  <si>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</si>
  <si>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</si>
  <si>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</si>
  <si>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</si>
  <si>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</si>
  <si>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</si>
  <si>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</si>
  <si>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</si>
  <si>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</si>
  <si>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</si>
  <si>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</si>
  <si>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</si>
  <si>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</si>
  <si>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</si>
  <si>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</si>
  <si>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</si>
  <si>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</si>
  <si>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</si>
  <si>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</si>
  <si>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</si>
  <si>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</si>
  <si>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</si>
  <si>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</si>
  <si>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</si>
  <si>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</si>
  <si>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</si>
  <si>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</si>
  <si>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</si>
  <si>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</si>
  <si>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</si>
  <si>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</si>
  <si>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</si>
  <si>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</si>
  <si>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</si>
  <si>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</si>
  <si>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</si>
  <si>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</si>
  <si>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</si>
  <si>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</si>
  <si>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</si>
  <si>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</si>
  <si>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</si>
  <si>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</si>
  <si>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</si>
  <si>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</si>
  <si>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</si>
  <si>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</si>
  <si>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</si>
  <si>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</si>
  <si>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</si>
  <si>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</si>
  <si>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</si>
  <si>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</si>
  <si>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</si>
  <si>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</si>
  <si>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</si>
  <si>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</si>
  <si>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</si>
  <si>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</si>
  <si>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</si>
  <si>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</si>
  <si>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</si>
  <si>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</si>
  <si>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</si>
  <si>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</si>
  <si>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</si>
  <si>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</si>
  <si>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</si>
  <si>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</si>
  <si>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</si>
  <si>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</si>
  <si>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</si>
  <si>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</si>
  <si>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</si>
  <si>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</si>
  <si>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</si>
  <si>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</si>
  <si>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</si>
  <si>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</si>
  <si>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</si>
  <si>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</si>
  <si>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</si>
  <si>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</si>
  <si>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</si>
  <si>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</si>
  <si>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</si>
  <si>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</si>
  <si>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</si>
  <si>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</si>
  <si>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</si>
  <si>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</si>
  <si>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</si>
  <si>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</si>
  <si>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</si>
  <si>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</si>
  <si>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</si>
  <si>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</si>
  <si>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</si>
  <si>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</si>
  <si>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</si>
  <si>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</si>
  <si>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</si>
  <si>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</si>
  <si>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</si>
  <si>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</si>
  <si>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</si>
  <si>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</si>
  <si>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</si>
  <si>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</si>
  <si>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</si>
  <si>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</si>
  <si>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</si>
  <si>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</si>
  <si>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</si>
  <si>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</si>
  <si>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</si>
  <si>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</si>
  <si>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</si>
  <si>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</si>
  <si>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</si>
  <si>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</si>
  <si>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</si>
  <si>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</si>
  <si>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</si>
  <si>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</si>
  <si>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</si>
  <si>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</si>
  <si>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</si>
  <si>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</si>
  <si>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</si>
  <si>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</si>
  <si>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</si>
  <si>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</si>
  <si>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</si>
  <si>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</si>
  <si>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</si>
  <si>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</si>
  <si>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</si>
  <si>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</si>
  <si>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</si>
  <si>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</si>
  <si>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</si>
  <si>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</si>
  <si>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</si>
  <si>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</si>
  <si>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</si>
  <si>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</si>
  <si>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</si>
  <si>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</si>
  <si>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</si>
  <si>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</si>
  <si>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</si>
  <si>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</si>
  <si>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</si>
  <si>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</si>
  <si>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</si>
  <si>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</si>
  <si>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</si>
  <si>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</si>
  <si>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</si>
  <si>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</si>
  <si>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</si>
  <si>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</si>
  <si>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</si>
  <si>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</si>
  <si>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</si>
  <si>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</si>
  <si>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</si>
  <si>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</si>
  <si>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</si>
  <si>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</si>
  <si>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</si>
  <si>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</si>
  <si>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</si>
  <si>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</si>
  <si>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</si>
  <si>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</si>
  <si>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</si>
  <si>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</si>
  <si>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</si>
  <si>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</si>
  <si>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</si>
  <si>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</si>
  <si>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</si>
  <si>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</si>
  <si>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</si>
  <si>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</si>
  <si>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</si>
  <si>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</si>
  <si>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</si>
  <si>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</si>
  <si>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</si>
  <si>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</si>
  <si>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</si>
  <si>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</si>
  <si>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</si>
  <si>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</si>
  <si>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</si>
  <si>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</si>
  <si>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</si>
  <si>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</si>
  <si>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</si>
  <si>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</si>
  <si>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</si>
  <si>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</si>
  <si>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</si>
  <si>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</si>
  <si>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</si>
  <si>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</si>
  <si>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</si>
  <si>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</si>
  <si>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</si>
  <si>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</si>
  <si>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</si>
  <si>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</si>
  <si>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</si>
  <si>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</si>
  <si>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</si>
  <si>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</si>
  <si>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</si>
  <si>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</si>
  <si>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</si>
  <si>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</si>
  <si>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</si>
  <si>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</si>
  <si>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</si>
  <si>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</si>
  <si>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</si>
  <si>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</si>
  <si>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</si>
  <si>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</si>
  <si>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</si>
  <si>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</si>
  <si>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</si>
  <si>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</si>
  <si>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</si>
  <si>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</si>
  <si>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</si>
  <si>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</si>
  <si>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</si>
  <si>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</si>
  <si>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</si>
  <si>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</si>
  <si>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</si>
  <si>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</si>
  <si>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</si>
  <si>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</si>
  <si>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</si>
  <si>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</si>
  <si>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</si>
  <si>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</si>
  <si>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</si>
  <si>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</si>
  <si>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</si>
  <si>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</si>
  <si>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</si>
  <si>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</si>
  <si>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</si>
  <si>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</si>
  <si>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</si>
  <si>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</si>
  <si>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</si>
  <si>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</si>
  <si>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</si>
  <si>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</si>
  <si>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</si>
  <si>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</si>
  <si>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</si>
  <si>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</si>
  <si>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</si>
  <si>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</si>
  <si>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</si>
  <si>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</si>
  <si>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</si>
  <si>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</si>
  <si>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</si>
  <si>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</si>
  <si>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</si>
  <si>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</si>
  <si>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</si>
  <si>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</si>
  <si>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</si>
  <si>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</si>
  <si>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</si>
  <si>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</si>
  <si>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</si>
  <si>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</si>
  <si>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</si>
  <si>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</si>
  <si>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</si>
  <si>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</si>
  <si>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</si>
  <si>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</si>
  <si>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</si>
  <si>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</si>
  <si>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</si>
  <si>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</si>
  <si>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</si>
  <si>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</si>
  <si>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</si>
  <si>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</si>
  <si>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</si>
  <si>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</si>
  <si>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</si>
  <si>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</si>
  <si>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</si>
  <si>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</si>
  <si>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</si>
  <si>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</si>
  <si>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</si>
  <si>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</si>
  <si>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</si>
  <si>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</si>
  <si>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</si>
  <si>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</si>
  <si>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</si>
  <si>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</si>
  <si>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</si>
  <si>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</si>
  <si>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</si>
  <si>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</si>
  <si>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</si>
  <si>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</si>
  <si>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</si>
  <si>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</si>
  <si>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</si>
  <si>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</si>
  <si>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</si>
  <si>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</si>
  <si>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</si>
  <si>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</si>
  <si>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</si>
  <si>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</si>
  <si>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</si>
  <si>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</si>
  <si>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</si>
  <si>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</si>
  <si>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</si>
  <si>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</si>
  <si>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</si>
  <si>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</si>
  <si>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</si>
  <si>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</si>
  <si>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</si>
  <si>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</si>
  <si>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</si>
  <si>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</si>
  <si>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</si>
  <si>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</si>
  <si>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</si>
  <si>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</si>
  <si>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</si>
  <si>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</si>
  <si>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</si>
  <si>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</si>
  <si>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</si>
  <si>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</si>
  <si>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</si>
  <si>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</si>
  <si>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</si>
  <si>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</si>
  <si>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</si>
  <si>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</si>
  <si>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</si>
  <si>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</si>
  <si>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</si>
  <si>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</si>
  <si>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</si>
  <si>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</si>
  <si>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</si>
  <si>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</si>
  <si>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</si>
  <si>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</si>
  <si>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</si>
  <si>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</si>
  <si>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</si>
  <si>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</si>
  <si>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</si>
  <si>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</si>
  <si>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</si>
  <si>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</si>
  <si>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</si>
  <si>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</si>
  <si>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</si>
  <si>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</si>
  <si>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</si>
  <si>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</si>
  <si>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</si>
  <si>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</si>
  <si>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</si>
  <si>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</si>
  <si>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</si>
  <si>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</si>
  <si>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</si>
  <si>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</si>
  <si>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</si>
  <si>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</si>
  <si>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</si>
  <si>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</si>
  <si>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</si>
  <si>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</si>
  <si>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</si>
  <si>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</si>
  <si>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</si>
  <si>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</si>
  <si>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</si>
  <si>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</si>
  <si>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</si>
  <si>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</si>
  <si>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</si>
  <si>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</si>
  <si>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</si>
  <si>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</si>
  <si>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</si>
  <si>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</si>
  <si>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</si>
  <si>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</si>
  <si>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</si>
  <si>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</si>
  <si>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</si>
  <si>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</si>
  <si>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</si>
  <si>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</si>
  <si>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</si>
  <si>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</si>
  <si>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</si>
  <si>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</si>
  <si>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</si>
  <si>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</si>
  <si>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</si>
  <si>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</si>
  <si>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</si>
  <si>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</si>
  <si>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</si>
  <si>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</si>
  <si>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</si>
  <si>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</si>
  <si>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</si>
  <si>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</si>
  <si>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</si>
  <si>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</si>
  <si>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</si>
  <si>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</si>
  <si>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</si>
  <si>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</si>
  <si>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</si>
  <si>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</si>
  <si>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</si>
  <si>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</si>
  <si>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</si>
  <si>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</si>
  <si>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</si>
  <si>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</si>
  <si>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</si>
  <si>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</si>
  <si>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</si>
  <si>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</si>
  <si>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</si>
  <si>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</si>
  <si>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</si>
  <si>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</si>
  <si>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</si>
  <si>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</si>
  <si>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</si>
  <si>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</si>
  <si>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</si>
  <si>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</si>
  <si>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</si>
  <si>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</si>
  <si>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</si>
  <si>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</si>
  <si>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</si>
  <si>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</si>
  <si>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</si>
  <si>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</si>
  <si>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</si>
  <si>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</si>
  <si>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</si>
  <si>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</si>
  <si>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</si>
  <si>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</si>
  <si>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</si>
  <si>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</si>
  <si>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</si>
  <si>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</si>
  <si>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</si>
  <si>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</si>
  <si>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</si>
  <si>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</si>
  <si>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</si>
  <si>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</si>
  <si>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</si>
  <si>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</si>
  <si>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</si>
  <si>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</si>
  <si>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</si>
  <si>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</si>
  <si>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</si>
  <si>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</si>
  <si>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</si>
  <si>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</si>
  <si>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</si>
  <si>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</si>
  <si>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</si>
  <si>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</si>
  <si>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</si>
  <si>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</si>
  <si>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</si>
  <si>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</si>
  <si>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</si>
  <si>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</si>
  <si>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</si>
  <si>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</si>
  <si>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</si>
  <si>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</si>
  <si>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</si>
  <si>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</si>
  <si>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</si>
  <si>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</si>
  <si>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</si>
  <si>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</si>
  <si>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</si>
  <si>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</si>
  <si>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</si>
  <si>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</si>
  <si>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</si>
  <si>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</si>
  <si>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</si>
  <si>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</si>
  <si>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</si>
  <si>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</si>
  <si>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</si>
  <si>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</si>
  <si>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</si>
  <si>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</si>
  <si>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</si>
  <si>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</si>
  <si>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</si>
  <si>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</si>
  <si>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</si>
  <si>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</si>
  <si>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</si>
  <si>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</si>
  <si>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</si>
  <si>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</si>
  <si>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</si>
  <si>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</si>
  <si>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</si>
  <si>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</si>
  <si>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</si>
  <si>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</si>
  <si>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</si>
  <si>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</si>
  <si>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</si>
  <si>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</si>
  <si>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</si>
  <si>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</si>
  <si>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</si>
  <si>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</si>
  <si>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</si>
  <si>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</si>
  <si>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</si>
  <si>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</si>
  <si>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</si>
  <si>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</si>
  <si>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</si>
  <si>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</si>
  <si>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</si>
  <si>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</si>
  <si>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</si>
  <si>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</si>
  <si>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</si>
  <si>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</si>
  <si>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</si>
  <si>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</si>
  <si>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</si>
  <si>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</si>
  <si>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</si>
  <si>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</si>
  <si>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</si>
  <si>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</si>
  <si>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</si>
  <si>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</si>
  <si>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</si>
  <si>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</si>
  <si>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</si>
  <si>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</si>
  <si>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</si>
  <si>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</si>
  <si>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</si>
  <si>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</si>
  <si>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</si>
  <si>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</si>
  <si>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</si>
  <si>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</si>
  <si>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</si>
  <si>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</si>
  <si>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</si>
  <si>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</si>
  <si>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</si>
  <si>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</si>
  <si>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</si>
  <si>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</si>
  <si>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</si>
  <si>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</si>
  <si>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</si>
  <si>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</si>
  <si>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</si>
  <si>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</si>
  <si>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</si>
  <si>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</si>
  <si>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</si>
  <si>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</si>
  <si>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</si>
  <si>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</si>
  <si>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</si>
  <si>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</si>
  <si>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</si>
  <si>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</si>
  <si>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</si>
  <si>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</si>
  <si>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</si>
  <si>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</si>
  <si>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</si>
  <si>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</si>
  <si>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</si>
  <si>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</si>
  <si>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</si>
  <si>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</si>
  <si>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</si>
  <si>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</si>
  <si>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</si>
  <si>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</si>
  <si>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</si>
  <si>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</si>
  <si>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</si>
  <si>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</si>
  <si>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</si>
  <si>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</si>
  <si>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</si>
  <si>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</si>
  <si>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</si>
  <si>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</si>
  <si>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</si>
  <si>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</si>
  <si>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</si>
  <si>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</si>
  <si>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</si>
  <si>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</si>
  <si>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</si>
  <si>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</si>
  <si>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</si>
  <si>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</si>
  <si>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</si>
  <si>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</si>
  <si>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</si>
  <si>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</si>
  <si>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</si>
  <si>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</si>
  <si>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</si>
  <si>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</si>
  <si>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</si>
  <si>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</si>
  <si>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</si>
  <si>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</si>
  <si>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</si>
  <si>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</si>
  <si>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</si>
  <si>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</si>
  <si>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</si>
  <si>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</si>
  <si>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</si>
  <si>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</si>
  <si>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</si>
  <si>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</si>
  <si>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</si>
  <si>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</si>
  <si>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</si>
  <si>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</si>
  <si>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</si>
  <si>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</si>
  <si>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</si>
  <si>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</si>
  <si>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</si>
  <si>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</si>
  <si>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</si>
  <si>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</si>
  <si>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</si>
  <si>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</si>
  <si>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</si>
  <si>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</si>
  <si>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</si>
  <si>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</si>
  <si>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</si>
  <si>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</si>
  <si>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</si>
  <si>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</si>
  <si>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</si>
  <si>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</si>
  <si>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</si>
  <si>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</si>
  <si>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</si>
  <si>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</si>
  <si>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</si>
  <si>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</si>
  <si>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</si>
  <si>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</si>
  <si>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</si>
  <si>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</si>
  <si>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</si>
  <si>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</si>
  <si>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</si>
  <si>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</si>
  <si>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</si>
  <si>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</si>
  <si>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</si>
  <si>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</si>
  <si>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</si>
  <si>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</si>
  <si>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</si>
  <si>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</si>
  <si>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</si>
  <si>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</si>
  <si>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</si>
  <si>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</si>
  <si>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</si>
  <si>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</si>
  <si>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</si>
  <si>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</si>
  <si>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</si>
  <si>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</si>
  <si>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</si>
  <si>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</si>
  <si>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</si>
  <si>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</si>
  <si>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</si>
  <si>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</si>
  <si>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</si>
  <si>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</si>
  <si>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</si>
  <si>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</si>
  <si>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</si>
  <si>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</si>
  <si>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</si>
  <si>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</si>
  <si>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</si>
  <si>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</si>
  <si>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</si>
  <si>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</si>
  <si>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</si>
  <si>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</si>
  <si>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</si>
  <si>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</si>
  <si>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</si>
  <si>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</si>
  <si>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</si>
  <si>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</si>
  <si>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</si>
  <si>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</si>
  <si>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</si>
  <si>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</si>
  <si>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</si>
  <si>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</si>
  <si>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</si>
  <si>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</si>
  <si>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</si>
  <si>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</si>
  <si>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</si>
  <si>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</si>
  <si>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</si>
  <si>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</si>
  <si>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</si>
  <si>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</si>
  <si>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</si>
  <si>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</si>
  <si>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</si>
  <si>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</si>
  <si>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</si>
  <si>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</si>
  <si>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</si>
  <si>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</si>
  <si>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</si>
  <si>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</si>
  <si>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</si>
  <si>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</si>
  <si>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</si>
  <si>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</si>
  <si>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</si>
  <si>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</si>
  <si>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</si>
  <si>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</si>
  <si>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</si>
  <si>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</si>
  <si>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</si>
  <si>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</si>
  <si>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</si>
  <si>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</si>
  <si>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</si>
  <si>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</si>
  <si>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</si>
  <si>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</si>
  <si>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</si>
  <si>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</si>
  <si>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</si>
  <si>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</si>
  <si>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</si>
  <si>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</si>
  <si>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</si>
  <si>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</si>
  <si>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</si>
  <si>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</si>
  <si>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</si>
  <si>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</si>
  <si>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</si>
  <si>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</si>
  <si>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</si>
  <si>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</si>
  <si>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</si>
  <si>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</si>
  <si>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</si>
  <si>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</si>
  <si>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</si>
  <si>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</si>
  <si>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</si>
  <si>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</si>
  <si>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</si>
  <si>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</si>
  <si>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</si>
  <si>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</si>
  <si>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</si>
  <si>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</si>
  <si>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</si>
  <si>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</si>
  <si>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</si>
  <si>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</si>
  <si>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</si>
  <si>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</si>
  <si>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</si>
  <si>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</si>
  <si>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</si>
  <si>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</si>
  <si>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</si>
  <si>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</si>
  <si>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</si>
  <si>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</si>
  <si>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</si>
  <si>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</si>
  <si>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</si>
  <si>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</si>
  <si>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</si>
  <si>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</si>
  <si>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</si>
  <si>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</si>
  <si>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</si>
  <si>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</si>
  <si>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</si>
  <si>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</si>
  <si>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</si>
  <si>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</si>
  <si>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</si>
  <si>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</si>
  <si>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</si>
  <si>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</si>
  <si>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</si>
  <si>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</si>
  <si>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</si>
  <si>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</si>
  <si>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</si>
  <si>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</si>
  <si>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</si>
  <si>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</si>
  <si>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</si>
  <si>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</si>
  <si>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</si>
  <si>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</si>
  <si>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</si>
  <si>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</si>
  <si>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</si>
  <si>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</si>
  <si>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</si>
  <si>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</si>
  <si>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</si>
  <si>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</si>
  <si>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</si>
  <si>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</si>
  <si>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</si>
  <si>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</si>
  <si>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</si>
  <si>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</si>
  <si>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</si>
  <si>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</si>
  <si>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</si>
  <si>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</si>
  <si>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</si>
  <si>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</si>
  <si>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</si>
  <si>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</si>
  <si>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</si>
  <si>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</si>
  <si>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</si>
  <si>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</si>
  <si>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</si>
  <si>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</si>
  <si>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</si>
  <si>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</si>
  <si>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</si>
  <si>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</si>
  <si>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</si>
  <si>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</si>
  <si>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</si>
  <si>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</si>
  <si>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</si>
  <si>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</si>
  <si>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</si>
  <si>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</si>
  <si>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</si>
  <si>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</si>
  <si>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</si>
  <si>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</si>
  <si>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</si>
  <si>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</si>
  <si>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</si>
  <si>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</si>
  <si>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</si>
  <si>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</si>
  <si>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</si>
  <si>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</si>
  <si>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</si>
  <si>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</si>
  <si>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</si>
  <si>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</si>
  <si>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</si>
  <si>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</si>
  <si>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</si>
  <si>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</si>
  <si>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</si>
  <si>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</si>
  <si>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</si>
  <si>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</si>
  <si>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</si>
  <si>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</si>
  <si>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</si>
  <si>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</si>
  <si>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</si>
  <si>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</si>
  <si>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</si>
  <si>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</si>
  <si>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</si>
  <si>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</si>
  <si>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</si>
  <si>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</si>
  <si>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</si>
  <si>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</si>
  <si>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</si>
  <si>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</si>
  <si>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</si>
  <si>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</si>
  <si>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</si>
  <si>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</si>
  <si>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</si>
  <si>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</si>
  <si>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</si>
  <si>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</si>
  <si>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</si>
  <si>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</si>
  <si>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</si>
  <si>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</si>
  <si>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</si>
  <si>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</si>
  <si>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</si>
  <si>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</si>
  <si>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</si>
  <si>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</si>
  <si>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</si>
  <si>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</si>
  <si>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</si>
  <si>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</si>
  <si>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</si>
  <si>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</si>
  <si>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</si>
  <si>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</si>
  <si>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</si>
  <si>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</si>
  <si>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</si>
  <si>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</si>
  <si>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</si>
  <si>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</si>
  <si>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</si>
  <si>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</si>
  <si>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</si>
  <si>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</si>
  <si>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</si>
  <si>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</si>
  <si>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</si>
  <si>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</si>
  <si>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</si>
  <si>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</si>
  <si>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</si>
  <si>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</si>
  <si>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</si>
  <si>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</si>
  <si>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</si>
  <si>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</si>
  <si>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</si>
  <si>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</si>
  <si>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</si>
  <si>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</si>
  <si>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</si>
  <si>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</si>
  <si>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</si>
  <si>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</si>
  <si>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</si>
  <si>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</si>
  <si>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</si>
  <si>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</si>
  <si>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</si>
  <si>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</si>
  <si>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</si>
  <si>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</si>
  <si>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</si>
  <si>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</si>
  <si>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</si>
  <si>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</si>
  <si>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</si>
  <si>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</si>
  <si>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</si>
  <si>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</si>
  <si>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</si>
  <si>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</si>
  <si>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</si>
  <si>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</si>
  <si>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</si>
  <si>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</si>
  <si>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</si>
  <si>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</si>
  <si>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</si>
  <si>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</si>
  <si>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</si>
  <si>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</si>
  <si>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</si>
  <si>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</si>
  <si>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</si>
  <si>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</si>
  <si>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</si>
  <si>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</si>
  <si>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</si>
  <si>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</si>
  <si>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</si>
  <si>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</si>
  <si>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</si>
  <si>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</si>
  <si>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</si>
  <si>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</si>
  <si>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</si>
  <si>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</si>
  <si>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</si>
  <si>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</si>
  <si>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</si>
  <si>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</si>
  <si>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</si>
  <si>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</si>
  <si>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</si>
  <si>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</si>
  <si>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</si>
  <si>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</si>
  <si>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</si>
  <si>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</si>
  <si>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</si>
  <si>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</si>
  <si>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</si>
  <si>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</si>
  <si>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</si>
  <si>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</si>
  <si>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</si>
  <si>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</si>
  <si>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</si>
  <si>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</si>
  <si>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</si>
  <si>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</si>
  <si>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</si>
  <si>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</si>
  <si>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</si>
  <si>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</si>
  <si>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</si>
  <si>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</si>
  <si>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</si>
  <si>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</si>
  <si>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</si>
  <si>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</si>
  <si>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</si>
  <si>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</si>
  <si>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</si>
  <si>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</si>
  <si>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</si>
  <si>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</si>
  <si>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</si>
  <si>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</si>
  <si>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</si>
  <si>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</si>
  <si>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</si>
  <si>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</si>
  <si>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</si>
  <si>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</si>
  <si>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</si>
  <si>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</si>
  <si>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</si>
  <si>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</si>
  <si>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</si>
  <si>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</si>
  <si>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</si>
  <si>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</si>
  <si>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</si>
  <si>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</si>
  <si>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</si>
  <si>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</si>
  <si>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</si>
  <si>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</si>
  <si>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</si>
  <si>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</si>
  <si>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</si>
  <si>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</si>
  <si>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</si>
  <si>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</si>
  <si>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</si>
  <si>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</si>
  <si>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</si>
  <si>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</si>
  <si>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</si>
  <si>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</si>
  <si>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</si>
  <si>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</si>
  <si>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</si>
  <si>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</si>
  <si>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</si>
  <si>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</si>
  <si>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</si>
  <si>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</si>
  <si>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</si>
  <si>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</si>
  <si>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</si>
  <si>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</si>
  <si>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</si>
  <si>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</si>
  <si>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</si>
  <si>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</si>
  <si>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</si>
  <si>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</si>
  <si>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</si>
  <si>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</si>
  <si>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</si>
  <si>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</si>
  <si>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</si>
  <si>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</si>
  <si>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</si>
  <si>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</si>
  <si>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</si>
  <si>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</si>
  <si>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</si>
  <si>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</si>
  <si>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</si>
  <si>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</si>
  <si>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</si>
  <si>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</si>
  <si>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</si>
  <si>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</si>
  <si>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</si>
  <si>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</si>
  <si>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</si>
  <si>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</si>
  <si>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</si>
  <si>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</si>
  <si>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</si>
  <si>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</si>
  <si>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</si>
  <si>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</si>
  <si>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</si>
  <si>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</si>
  <si>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</si>
  <si>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</si>
  <si>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</si>
  <si>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</si>
  <si>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</si>
  <si>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</si>
  <si>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</si>
  <si>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</si>
  <si>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</si>
  <si>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</si>
  <si>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</si>
  <si>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</si>
  <si>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</si>
  <si>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</si>
  <si>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</si>
  <si>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</si>
  <si>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</si>
  <si>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</si>
  <si>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</si>
  <si>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</si>
  <si>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</si>
  <si>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</si>
  <si>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</si>
  <si>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</si>
  <si>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</si>
  <si>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</si>
  <si>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</si>
  <si>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</si>
  <si>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</si>
  <si>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</si>
  <si>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</si>
  <si>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</si>
  <si>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</si>
  <si>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</si>
  <si>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</si>
  <si>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</si>
  <si>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</si>
  <si>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</si>
  <si>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</si>
  <si>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</si>
  <si>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</si>
  <si>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</si>
  <si>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</si>
  <si>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</si>
  <si>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</si>
  <si>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</si>
  <si>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</si>
  <si>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</si>
  <si>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</si>
  <si>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</si>
  <si>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</si>
  <si>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</si>
  <si>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</si>
  <si>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</si>
  <si>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</si>
  <si>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</si>
  <si>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</si>
  <si>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</si>
  <si>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</si>
  <si>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</si>
  <si>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</si>
  <si>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</si>
  <si>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</si>
  <si>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</si>
  <si>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</si>
  <si>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</si>
  <si>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</si>
  <si>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</si>
  <si>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</si>
  <si>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</si>
  <si>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</si>
  <si>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</si>
  <si>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</si>
  <si>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</si>
  <si>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</si>
  <si>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</si>
  <si>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</si>
  <si>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</si>
  <si>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</si>
  <si>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</si>
  <si>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</si>
  <si>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</si>
  <si>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</si>
  <si>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</si>
  <si>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</si>
  <si>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</si>
  <si>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</si>
  <si>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</si>
  <si>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</si>
  <si>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</si>
  <si>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</si>
  <si>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</si>
  <si>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</si>
  <si>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</si>
  <si>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</si>
  <si>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</si>
  <si>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</si>
  <si>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</si>
  <si>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</si>
  <si>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</si>
  <si>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</si>
  <si>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</si>
  <si>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</si>
  <si>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</si>
  <si>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</si>
  <si>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</si>
  <si>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</si>
  <si>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</si>
  <si>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</si>
  <si>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</si>
  <si>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</si>
  <si>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</si>
  <si>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</si>
  <si>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</si>
  <si>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</si>
  <si>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</si>
  <si>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</si>
  <si>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</si>
  <si>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</si>
  <si>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</si>
  <si>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</si>
  <si>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</si>
  <si>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</si>
  <si>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</si>
  <si>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</si>
  <si>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</si>
  <si>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</si>
  <si>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</si>
  <si>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</si>
  <si>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</si>
  <si>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</si>
  <si>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</si>
  <si>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</si>
  <si>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</si>
  <si>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</si>
  <si>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</si>
  <si>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</si>
  <si>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</si>
  <si>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</si>
  <si>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</si>
  <si>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</si>
  <si>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</si>
  <si>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</si>
  <si>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</si>
  <si>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</si>
  <si>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</si>
  <si>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</si>
  <si>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</si>
  <si>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</si>
  <si>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</si>
  <si>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</si>
  <si>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</si>
  <si>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</si>
  <si>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</si>
  <si>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</si>
  <si>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</si>
  <si>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</si>
  <si>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</si>
  <si>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</si>
  <si>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</si>
  <si>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</si>
  <si>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</si>
  <si>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</si>
  <si>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</si>
  <si>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</si>
  <si>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</si>
  <si>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</si>
  <si>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</si>
  <si>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</si>
  <si>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</si>
  <si>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</si>
  <si>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</si>
  <si>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</si>
  <si>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</si>
  <si>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</si>
  <si>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</si>
  <si>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</si>
  <si>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</si>
  <si>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</si>
  <si>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</si>
  <si>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</si>
  <si>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</si>
  <si>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</si>
  <si>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</si>
  <si>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</si>
  <si>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</si>
  <si>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</si>
  <si>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</si>
  <si>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</si>
  <si>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</si>
  <si>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</si>
  <si>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</si>
  <si>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</si>
  <si>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</si>
  <si>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</si>
  <si>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</si>
  <si>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</si>
  <si>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</si>
  <si>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</si>
  <si>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</si>
  <si>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</si>
  <si>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</si>
  <si>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</si>
  <si>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</si>
  <si>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</si>
  <si>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</si>
  <si>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</si>
  <si>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</si>
  <si>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</si>
  <si>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</si>
  <si>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</si>
  <si>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</si>
  <si>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</si>
  <si>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</si>
  <si>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</si>
  <si>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</si>
  <si>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</si>
  <si>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</si>
  <si>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</si>
  <si>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</si>
  <si>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</si>
  <si>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</si>
  <si>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</si>
  <si>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</si>
  <si>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</si>
  <si>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</si>
  <si>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</si>
  <si>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</si>
  <si>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</si>
  <si>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</si>
  <si>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</si>
  <si>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</si>
  <si>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</si>
  <si>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</si>
  <si>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</si>
  <si>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</si>
  <si>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</si>
  <si>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</si>
  <si>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</si>
  <si>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</si>
  <si>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</si>
  <si>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</si>
  <si>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</si>
  <si>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</si>
  <si>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</si>
  <si>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</si>
  <si>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</si>
  <si>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</si>
  <si>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</si>
  <si>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</si>
  <si>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</si>
  <si>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</si>
  <si>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</si>
  <si>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</si>
  <si>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</si>
  <si>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</si>
  <si>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</si>
  <si>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</si>
  <si>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</si>
  <si>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</si>
  <si>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</si>
  <si>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</si>
  <si>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</si>
  <si>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</si>
  <si>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</si>
  <si>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</si>
  <si>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</si>
  <si>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</si>
  <si>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</si>
  <si>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</si>
  <si>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</si>
  <si>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</si>
  <si>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</si>
  <si>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</si>
  <si>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</si>
  <si>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</si>
  <si>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</si>
  <si>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</si>
  <si>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</si>
  <si>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</si>
  <si>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</si>
  <si>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</si>
  <si>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</si>
  <si>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</si>
  <si>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</si>
  <si>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</si>
  <si>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</si>
  <si>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</si>
  <si>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</si>
  <si>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</si>
  <si>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</si>
  <si>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</si>
  <si>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</si>
  <si>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</si>
  <si>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</si>
  <si>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</si>
  <si>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</si>
  <si>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</si>
  <si>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</si>
  <si>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</si>
  <si>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</si>
  <si>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</si>
  <si>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</si>
  <si>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</si>
  <si>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</si>
  <si>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</si>
  <si>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</si>
  <si>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</si>
  <si>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</si>
  <si>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</si>
  <si>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</si>
  <si>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</si>
  <si>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</si>
  <si>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</si>
  <si>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</si>
  <si>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</si>
  <si>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</si>
  <si>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</si>
  <si>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</si>
  <si>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</si>
  <si>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</si>
  <si>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</si>
  <si>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</si>
  <si>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</si>
  <si>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</si>
  <si>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</si>
  <si>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</si>
  <si>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</si>
  <si>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</si>
  <si>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</si>
  <si>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</si>
  <si>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</si>
  <si>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</si>
  <si>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</si>
  <si>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</si>
  <si>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</si>
  <si>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</si>
  <si>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</si>
  <si>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</si>
  <si>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</si>
  <si>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</si>
  <si>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</si>
  <si>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</si>
  <si>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</si>
  <si>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</si>
  <si>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</si>
  <si>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</si>
  <si>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</si>
  <si>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</si>
  <si>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</si>
  <si>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</si>
  <si>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</si>
  <si>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</si>
  <si>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</si>
  <si>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</si>
  <si>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</si>
  <si>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</si>
  <si>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</si>
  <si>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</si>
  <si>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</si>
  <si>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</si>
  <si>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</si>
  <si>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</si>
  <si>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</si>
  <si>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</si>
  <si>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</si>
  <si>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</si>
  <si>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</si>
  <si>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</si>
  <si>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</si>
  <si>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</si>
  <si>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</si>
  <si>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</si>
  <si>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</si>
  <si>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</si>
  <si>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</si>
  <si>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</si>
  <si>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</si>
  <si>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</si>
  <si>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</si>
  <si>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</si>
  <si>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</si>
  <si>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</si>
  <si>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</si>
  <si>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</si>
  <si>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</si>
  <si>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</si>
  <si>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</si>
  <si>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</si>
  <si>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</si>
  <si>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</si>
  <si>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</si>
  <si>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</si>
  <si>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</si>
  <si>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</si>
  <si>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</si>
  <si>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</si>
  <si>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</si>
  <si>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</si>
  <si>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</si>
  <si>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</si>
  <si>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</si>
  <si>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</si>
  <si>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</si>
  <si>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</si>
  <si>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</si>
  <si>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</si>
  <si>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</si>
  <si>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</si>
  <si>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</si>
  <si>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</si>
  <si>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</si>
  <si>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</si>
  <si>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</si>
  <si>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</si>
  <si>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</si>
  <si>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</si>
  <si>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</si>
  <si>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</si>
  <si>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</si>
  <si>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</si>
  <si>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</si>
  <si>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</si>
  <si>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</si>
  <si>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</si>
  <si>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</si>
  <si>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</si>
  <si>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</si>
  <si>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</si>
  <si>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</si>
  <si>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</si>
  <si>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</si>
  <si>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</si>
  <si>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</si>
  <si>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</si>
  <si>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</si>
  <si>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</si>
  <si>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</si>
  <si>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</si>
  <si>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</si>
  <si>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</si>
  <si>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</si>
  <si>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</si>
  <si>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</si>
  <si>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</si>
  <si>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</si>
  <si>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</si>
  <si>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</si>
  <si>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</si>
  <si>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</si>
  <si>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</si>
  <si>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</si>
  <si>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</si>
  <si>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</si>
  <si>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</si>
  <si>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</si>
  <si>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</si>
  <si>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</si>
  <si>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</si>
  <si>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</si>
  <si>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</si>
  <si>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</si>
  <si>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</si>
  <si>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</si>
  <si>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</si>
  <si>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</si>
  <si>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</si>
  <si>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</si>
  <si>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</si>
  <si>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</si>
  <si>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</si>
  <si>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</si>
  <si>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</si>
  <si>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</si>
  <si>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</si>
  <si>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</si>
  <si>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</si>
  <si>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</si>
  <si>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</si>
  <si>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</si>
  <si>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</si>
  <si>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</si>
  <si>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</si>
  <si>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</si>
  <si>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</si>
  <si>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</si>
  <si>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</si>
  <si>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</si>
  <si>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</si>
  <si>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</si>
  <si>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</si>
  <si>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</si>
  <si>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</si>
  <si>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</si>
  <si>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</si>
  <si>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</si>
  <si>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</si>
  <si>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</si>
  <si>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</si>
  <si>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</si>
  <si>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</si>
  <si>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</si>
  <si>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</si>
  <si>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</si>
  <si>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</si>
  <si>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</si>
  <si>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</si>
  <si>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</si>
  <si>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</si>
  <si>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</si>
  <si>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</si>
  <si>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</si>
  <si>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</si>
  <si>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</si>
  <si>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</si>
  <si>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</si>
  <si>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</si>
  <si>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</si>
  <si>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</si>
  <si>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</si>
  <si>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</si>
  <si>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</si>
  <si>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</si>
  <si>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</si>
  <si>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</si>
  <si>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</si>
  <si>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</si>
  <si>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</si>
  <si>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</si>
  <si>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</si>
  <si>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</si>
  <si>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</si>
  <si>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</si>
  <si>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</si>
  <si>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</si>
  <si>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</si>
  <si>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</si>
  <si>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</si>
  <si>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</si>
  <si>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</si>
  <si>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</si>
  <si>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</si>
  <si>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</si>
  <si>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</si>
  <si>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</si>
  <si>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</si>
  <si>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</si>
  <si>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</si>
  <si>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</si>
  <si>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</si>
  <si>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</si>
  <si>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</si>
  <si>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</si>
  <si>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</si>
  <si>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</si>
  <si>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</si>
  <si>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</si>
  <si>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</si>
  <si>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</si>
  <si>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</si>
  <si>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</si>
  <si>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</si>
  <si>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</si>
  <si>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</si>
  <si>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</si>
  <si>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</si>
  <si>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</si>
  <si>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</si>
  <si>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</si>
  <si>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</si>
  <si>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</si>
  <si>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</si>
  <si>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</si>
  <si>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</si>
  <si>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</si>
  <si>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</si>
  <si>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</si>
  <si>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</si>
  <si>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</si>
  <si>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</si>
  <si>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</si>
  <si>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</si>
  <si>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</si>
  <si>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</si>
  <si>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</si>
  <si>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</si>
  <si>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</si>
  <si>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</si>
  <si>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</si>
  <si>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</si>
  <si>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</si>
  <si>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</si>
  <si>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</si>
  <si>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</si>
  <si>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</si>
  <si>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</si>
  <si>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</si>
  <si>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</si>
  <si>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</si>
  <si>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</si>
  <si>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</si>
  <si>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</si>
  <si>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</si>
  <si>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</si>
  <si>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</si>
  <si>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</si>
  <si>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</si>
  <si>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</si>
  <si>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</si>
  <si>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</si>
  <si>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</si>
  <si>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</si>
  <si>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</si>
  <si>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</si>
  <si>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</si>
  <si>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</si>
  <si>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</si>
  <si>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</si>
  <si>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</si>
  <si>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</si>
  <si>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</si>
  <si>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</si>
  <si>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</si>
  <si>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</si>
  <si>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</si>
  <si>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</si>
  <si>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</si>
  <si>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</si>
  <si>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</si>
  <si>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</si>
  <si>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</si>
  <si>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</si>
  <si>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</si>
  <si>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</si>
  <si>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</si>
  <si>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</si>
  <si>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</si>
  <si>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</si>
  <si>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</si>
  <si>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</si>
  <si>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</si>
  <si>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</si>
  <si>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</si>
  <si>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</si>
  <si>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</si>
  <si>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</si>
  <si>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</si>
  <si>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</si>
  <si>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</si>
  <si>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</si>
  <si>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</si>
  <si>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</si>
  <si>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</si>
  <si>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</si>
  <si>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</si>
  <si>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</si>
  <si>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</si>
  <si>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</si>
  <si>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</si>
  <si>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</si>
  <si>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</si>
  <si>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</si>
  <si>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</si>
  <si>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</si>
  <si>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</si>
  <si>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</si>
  <si>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</si>
  <si>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</si>
  <si>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</si>
  <si>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</si>
  <si>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</si>
  <si>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</si>
  <si>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</si>
  <si>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</si>
  <si>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</si>
  <si>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</si>
  <si>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</si>
  <si>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</si>
  <si>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</si>
  <si>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</si>
  <si>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</si>
  <si>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</si>
  <si>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</si>
  <si>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</si>
  <si>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</si>
  <si>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</si>
  <si>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</si>
  <si>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</si>
  <si>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</si>
  <si>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</si>
  <si>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</si>
  <si>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</si>
  <si>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</si>
  <si>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</si>
  <si>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</si>
  <si>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</si>
  <si>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</si>
  <si>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</si>
  <si>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</si>
  <si>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</si>
  <si>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</si>
  <si>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</si>
  <si>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</si>
  <si>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</si>
  <si>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</si>
  <si>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</si>
  <si>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</si>
  <si>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</si>
  <si>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</si>
  <si>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</si>
  <si>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</si>
  <si>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</si>
  <si>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</si>
  <si>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</si>
  <si>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</si>
  <si>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</si>
  <si>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</si>
  <si>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</si>
  <si>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</si>
  <si>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</si>
  <si>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</si>
  <si>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</si>
  <si>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</si>
  <si>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</si>
  <si>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</si>
  <si>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</si>
  <si>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</si>
  <si>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</si>
  <si>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</si>
  <si>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</si>
  <si>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</si>
  <si>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</si>
  <si>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</si>
  <si>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</si>
  <si>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</si>
  <si>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</si>
  <si>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</si>
  <si>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</si>
  <si>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</si>
  <si>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</si>
  <si>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</si>
  <si>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</si>
  <si>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</si>
  <si>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</si>
  <si>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</si>
  <si>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</si>
  <si>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</si>
  <si>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</si>
  <si>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</si>
  <si>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</si>
  <si>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</si>
  <si>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</si>
  <si>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</si>
  <si>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</si>
  <si>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</si>
  <si>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</si>
  <si>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</si>
  <si>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</si>
  <si>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</si>
  <si>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</si>
  <si>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</si>
  <si>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</si>
  <si>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</si>
  <si>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</si>
  <si>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</si>
  <si>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</si>
  <si>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</si>
  <si>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</si>
  <si>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</si>
  <si>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</si>
  <si>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</si>
  <si>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</si>
  <si>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</si>
  <si>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</si>
  <si>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</si>
  <si>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</si>
  <si>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</si>
  <si>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</si>
  <si>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</si>
  <si>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</si>
  <si>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</si>
  <si>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</si>
  <si>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</si>
  <si>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</si>
  <si>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</si>
  <si>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</si>
  <si>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</si>
  <si>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</si>
  <si>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</si>
  <si>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</si>
  <si>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</si>
  <si>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</si>
  <si>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</si>
  <si>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</si>
  <si>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</si>
  <si>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</si>
  <si>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</si>
  <si>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</si>
  <si>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</si>
  <si>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</si>
  <si>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</si>
  <si>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</si>
  <si>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</si>
  <si>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</si>
  <si>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</si>
  <si>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</si>
  <si>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</si>
  <si>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</si>
  <si>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</si>
  <si>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</si>
  <si>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</si>
  <si>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</si>
  <si>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</si>
  <si>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</si>
  <si>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</si>
  <si>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</si>
  <si>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</si>
  <si>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</si>
  <si>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</si>
  <si>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</si>
  <si>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</si>
  <si>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</si>
  <si>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</si>
  <si>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</si>
  <si>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</si>
  <si>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</si>
  <si>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</si>
  <si>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</si>
  <si>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</si>
  <si>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</si>
  <si>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</si>
  <si>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</si>
  <si>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</si>
  <si>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</si>
  <si>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</si>
  <si>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</si>
  <si>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</si>
  <si>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</si>
  <si>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</si>
  <si>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</si>
  <si>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</si>
  <si>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</si>
  <si>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</si>
  <si>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</si>
  <si>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</si>
  <si>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</si>
  <si>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</si>
  <si>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</si>
  <si>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</si>
  <si>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</si>
  <si>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</si>
  <si>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</si>
  <si>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</si>
  <si>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</si>
  <si>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</si>
  <si>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</si>
  <si>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</si>
  <si>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</si>
  <si>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</si>
  <si>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</si>
  <si>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</si>
  <si>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</si>
  <si>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</si>
  <si>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</si>
  <si>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</si>
  <si>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</si>
  <si>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</si>
  <si>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</si>
  <si>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</si>
  <si>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</si>
  <si>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</si>
  <si>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</si>
  <si>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</si>
  <si>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</si>
  <si>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</si>
  <si>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</si>
  <si>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</si>
  <si>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</si>
  <si>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</si>
  <si>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</si>
  <si>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</si>
  <si>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</si>
  <si>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</si>
  <si>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</si>
  <si>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</si>
  <si>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</si>
  <si>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</si>
  <si>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</si>
  <si>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</si>
  <si>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</si>
  <si>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</si>
  <si>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</si>
  <si>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</si>
  <si>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</si>
  <si>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</si>
  <si>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</si>
  <si>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</si>
  <si>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</si>
  <si>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</si>
  <si>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</si>
  <si>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</si>
  <si>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</si>
  <si>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</si>
  <si>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</si>
  <si>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</si>
  <si>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</si>
  <si>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</si>
  <si>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</si>
  <si>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</si>
  <si>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</si>
  <si>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</si>
  <si>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</si>
  <si>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</si>
  <si>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</si>
  <si>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</si>
  <si>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</si>
  <si>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</si>
  <si>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</si>
  <si>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</si>
  <si>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</si>
  <si>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</si>
  <si>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</si>
  <si>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</si>
  <si>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</si>
  <si>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</si>
  <si>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</si>
  <si>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</si>
  <si>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</si>
  <si>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</si>
  <si>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</si>
  <si>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</si>
  <si>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</si>
  <si>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</si>
  <si>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</si>
  <si>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</si>
  <si>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</si>
  <si>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</si>
  <si>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</si>
  <si>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</si>
  <si>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</si>
  <si>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</si>
  <si>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</si>
  <si>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</si>
  <si>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</si>
  <si>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</si>
  <si>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</si>
  <si>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</si>
  <si>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</si>
  <si>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</si>
  <si>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</si>
  <si>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</si>
  <si>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</si>
  <si>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</si>
  <si>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</si>
  <si>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</si>
  <si>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</si>
  <si>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</si>
  <si>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</si>
  <si>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</si>
  <si>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</si>
  <si>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</si>
  <si>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</si>
  <si>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</si>
  <si>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</si>
  <si>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</si>
  <si>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</si>
  <si>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</si>
  <si>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</si>
  <si>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</si>
  <si>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</si>
  <si>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</si>
  <si>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</si>
  <si>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</si>
  <si>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</si>
  <si>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</si>
  <si>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</si>
  <si>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</si>
  <si>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</si>
  <si>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</si>
  <si>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</si>
  <si>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</si>
  <si>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</si>
  <si>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</si>
  <si>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</si>
  <si>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</si>
  <si>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</si>
  <si>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</si>
  <si>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</si>
  <si>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</si>
  <si>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</si>
  <si>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</si>
  <si>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</si>
  <si>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</si>
  <si>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</si>
  <si>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</si>
  <si>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</si>
  <si>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</si>
  <si>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</si>
  <si>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</si>
  <si>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</si>
  <si>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</si>
  <si>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</si>
  <si>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</si>
  <si>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</si>
  <si>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</si>
  <si>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</si>
  <si>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</si>
  <si>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</si>
  <si>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</si>
  <si>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</si>
  <si>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</si>
  <si>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</si>
  <si>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</si>
  <si>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</si>
  <si>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</si>
  <si>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</si>
  <si>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</si>
  <si>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</si>
  <si>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</si>
  <si>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</si>
  <si>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</si>
  <si>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</si>
  <si>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</si>
  <si>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</si>
  <si>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</si>
  <si>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</si>
  <si>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</si>
  <si>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</si>
  <si>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</si>
  <si>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</si>
  <si>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</si>
  <si>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</si>
  <si>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</si>
  <si>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</si>
  <si>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</si>
  <si>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</si>
  <si>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</si>
  <si>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</si>
  <si>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</si>
  <si>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</si>
  <si>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</si>
  <si>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</si>
  <si>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</si>
  <si>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</si>
  <si>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</si>
  <si>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</si>
  <si>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</si>
  <si>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</si>
  <si>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</si>
  <si>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</si>
  <si>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</si>
  <si>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</si>
  <si>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</si>
  <si>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</si>
  <si>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</si>
  <si>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</si>
  <si>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</si>
  <si>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</si>
  <si>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</si>
  <si>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</si>
  <si>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</si>
  <si>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</si>
  <si>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</si>
  <si>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</si>
  <si>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</si>
  <si>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</si>
  <si>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</si>
  <si>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</si>
  <si>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</si>
  <si>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</si>
  <si>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</si>
  <si>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</si>
  <si>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</si>
  <si>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</si>
  <si>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</si>
  <si>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</si>
  <si>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</si>
  <si>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</si>
  <si>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</si>
  <si>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</si>
  <si>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</si>
  <si>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</si>
  <si>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</si>
  <si>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</si>
  <si>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</si>
  <si>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</si>
  <si>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</si>
  <si>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</si>
  <si>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</si>
  <si>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</si>
  <si>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</si>
  <si>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</si>
  <si>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</si>
  <si>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</si>
  <si>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</si>
  <si>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</si>
  <si>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</si>
  <si>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</si>
  <si>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</si>
  <si>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</si>
  <si>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</si>
  <si>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</si>
  <si>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</si>
  <si>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</si>
  <si>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</si>
  <si>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</si>
  <si>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</si>
  <si>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</si>
  <si>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</si>
  <si>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</si>
  <si>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</si>
  <si>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</si>
  <si>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</si>
  <si>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</si>
  <si>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</si>
  <si>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</si>
  <si>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</si>
  <si>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</si>
  <si>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</si>
  <si>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</si>
  <si>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</si>
  <si>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</si>
  <si>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</si>
  <si>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</si>
  <si>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</si>
  <si>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</si>
  <si>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</si>
  <si>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</si>
  <si>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</si>
  <si>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</si>
  <si>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</si>
  <si>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</si>
  <si>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</si>
  <si>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</si>
  <si>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</si>
  <si>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</si>
  <si>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</si>
  <si>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</si>
  <si>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</si>
  <si>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</si>
  <si>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</si>
  <si>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</si>
  <si>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</si>
  <si>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</si>
  <si>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</si>
  <si>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</si>
  <si>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</si>
  <si>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</si>
  <si>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</si>
  <si>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</si>
  <si>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</si>
  <si>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</si>
  <si>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</si>
  <si>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</si>
  <si>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</si>
  <si>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</si>
  <si>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</si>
  <si>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</si>
  <si>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</si>
  <si>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</si>
  <si>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</si>
  <si>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</si>
  <si>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</si>
  <si>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</si>
  <si>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</si>
  <si>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</si>
  <si>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</si>
  <si>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</si>
  <si>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</si>
  <si>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</si>
  <si>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</si>
  <si>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</si>
  <si>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</si>
  <si>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</si>
  <si>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</si>
  <si>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</si>
  <si>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</si>
  <si>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</si>
  <si>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</si>
  <si>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</si>
  <si>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</si>
  <si>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</si>
  <si>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</si>
  <si>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</si>
  <si>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</si>
  <si>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</si>
  <si>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</si>
  <si>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</si>
  <si>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</si>
  <si>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</si>
  <si>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</si>
  <si>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</si>
  <si>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</si>
  <si>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</si>
  <si>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</si>
  <si>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</si>
  <si>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</si>
  <si>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</si>
  <si>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</si>
  <si>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</si>
  <si>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</si>
  <si>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</si>
  <si>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</si>
  <si>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</si>
  <si>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</si>
  <si>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</si>
  <si>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</si>
  <si>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</si>
  <si>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</si>
  <si>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</si>
  <si>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</si>
  <si>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</si>
  <si>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</si>
  <si>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</si>
  <si>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</si>
  <si>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</si>
  <si>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</si>
  <si>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</si>
  <si>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</si>
  <si>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</si>
  <si>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</si>
  <si>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</si>
  <si>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</si>
  <si>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</si>
  <si>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</si>
  <si>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</si>
  <si>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</si>
  <si>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</si>
  <si>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</si>
  <si>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</si>
  <si>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</si>
  <si>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</si>
  <si>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</si>
  <si>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</si>
  <si>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</si>
  <si>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</si>
  <si>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</si>
  <si>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</si>
  <si>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</si>
  <si>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</si>
  <si>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</si>
  <si>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</si>
  <si>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</si>
  <si>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</si>
  <si>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</si>
  <si>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</si>
  <si>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</si>
  <si>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</si>
  <si>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</si>
  <si>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</si>
  <si>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</si>
  <si>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</si>
  <si>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</si>
  <si>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</si>
  <si>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</si>
  <si>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</si>
  <si>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</si>
  <si>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</si>
  <si>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</si>
  <si>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</si>
  <si>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</si>
  <si>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</si>
  <si>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</si>
  <si>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</si>
  <si>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</si>
  <si>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</si>
  <si>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</si>
  <si>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</si>
  <si>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</si>
  <si>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</si>
  <si>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</si>
  <si>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</si>
  <si>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</si>
  <si>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</si>
  <si>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</si>
  <si>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</si>
  <si>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</si>
  <si>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</si>
  <si>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</si>
  <si>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</si>
  <si>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</si>
  <si>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</si>
  <si>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</si>
  <si>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</si>
  <si>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</si>
  <si>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</si>
  <si>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</si>
  <si>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</si>
  <si>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</si>
  <si>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</si>
  <si>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</si>
  <si>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</si>
  <si>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</si>
  <si>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</si>
  <si>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</si>
  <si>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</si>
  <si>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</si>
  <si>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</si>
  <si>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</si>
  <si>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</si>
  <si>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</si>
  <si>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</si>
  <si>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</si>
  <si>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</si>
  <si>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</si>
  <si>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</si>
  <si>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</si>
  <si>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</si>
  <si>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</si>
  <si>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</si>
  <si>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</si>
  <si>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</si>
  <si>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</si>
  <si>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</si>
  <si>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</si>
  <si>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</si>
  <si>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</si>
  <si>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</si>
  <si>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</si>
  <si>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</si>
  <si>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</si>
  <si>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</si>
  <si>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</si>
  <si>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</si>
  <si>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</si>
  <si>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</si>
  <si>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</si>
  <si>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</si>
  <si>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</si>
  <si>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</si>
  <si>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</si>
  <si>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</si>
  <si>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</si>
  <si>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</si>
  <si>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</si>
  <si>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</si>
  <si>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</si>
  <si>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</si>
  <si>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</si>
  <si>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</si>
  <si>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</si>
  <si>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</si>
  <si>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</si>
  <si>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</si>
  <si>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</si>
  <si>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</si>
  <si>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</si>
  <si>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</si>
  <si>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</si>
  <si>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</si>
  <si>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</si>
  <si>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</si>
  <si>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</si>
  <si>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</si>
  <si>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</si>
  <si>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</si>
  <si>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</si>
  <si>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</si>
  <si>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</si>
  <si>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</si>
  <si>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</si>
  <si>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</si>
  <si>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</si>
  <si>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</si>
  <si>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</si>
  <si>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</si>
  <si>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</si>
  <si>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</si>
  <si>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</si>
  <si>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</si>
  <si>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</si>
  <si>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</si>
  <si>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</si>
  <si>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</si>
  <si>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</si>
  <si>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</si>
  <si>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</si>
  <si>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</si>
  <si>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</si>
  <si>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</si>
  <si>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</si>
  <si>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</si>
  <si>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</si>
  <si>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</si>
  <si>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</si>
  <si>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</si>
  <si>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</si>
  <si>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</si>
  <si>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</si>
  <si>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</si>
  <si>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</si>
  <si>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</si>
  <si>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</si>
  <si>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</si>
  <si>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</si>
  <si>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</si>
  <si>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</si>
  <si>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</si>
  <si>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</si>
  <si>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</si>
  <si>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</si>
  <si>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</si>
  <si>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</si>
  <si>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</si>
  <si>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</si>
  <si>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</si>
  <si>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</si>
  <si>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</si>
  <si>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</si>
  <si>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</si>
  <si>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</si>
  <si>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</si>
  <si>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</si>
  <si>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</si>
  <si>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</si>
  <si>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</si>
  <si>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</si>
  <si>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</si>
  <si>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</si>
  <si>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</si>
  <si>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</si>
  <si>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</si>
  <si>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</si>
  <si>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</si>
  <si>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</si>
  <si>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</si>
  <si>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</si>
  <si>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</si>
  <si>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</si>
  <si>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</si>
  <si>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</si>
  <si>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</si>
  <si>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</si>
  <si>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</si>
  <si>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</si>
  <si>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</si>
  <si>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</si>
  <si>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</si>
  <si>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</si>
  <si>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</si>
  <si>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</si>
  <si>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</si>
  <si>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</si>
  <si>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</si>
  <si>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</si>
  <si>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</si>
  <si>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</si>
  <si>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</si>
  <si>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</si>
  <si>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</si>
  <si>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</si>
  <si>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</si>
  <si>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</si>
  <si>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</si>
  <si>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</si>
  <si>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</si>
  <si>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</si>
  <si>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</si>
  <si>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</si>
  <si>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</si>
  <si>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</si>
  <si>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</si>
  <si>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</si>
  <si>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</si>
  <si>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</si>
  <si>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</si>
  <si>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</si>
  <si>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</si>
  <si>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</si>
  <si>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</si>
  <si>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</si>
  <si>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</si>
  <si>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</si>
  <si>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</si>
  <si>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</si>
  <si>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</si>
  <si>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</si>
  <si>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</si>
  <si>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</si>
  <si>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</si>
  <si>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</si>
  <si>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</si>
  <si>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</si>
  <si>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</si>
  <si>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</si>
  <si>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</si>
  <si>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</si>
  <si>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</si>
  <si>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</si>
  <si>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</si>
  <si>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</si>
  <si>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</si>
  <si>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</si>
  <si>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</si>
  <si>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</si>
  <si>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</si>
  <si>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</si>
  <si>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</si>
  <si>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</si>
  <si>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</si>
  <si>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</si>
  <si>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</si>
  <si>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</si>
  <si>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</si>
  <si>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</si>
  <si>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</si>
  <si>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</si>
  <si>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</si>
  <si>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</si>
  <si>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</si>
  <si>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</si>
  <si>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</si>
  <si>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</si>
  <si>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</si>
  <si>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</si>
  <si>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</si>
  <si>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</si>
  <si>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</si>
  <si>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</si>
  <si>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</si>
  <si>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</si>
  <si>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</si>
  <si>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</si>
  <si>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</si>
  <si>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</si>
  <si>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</si>
  <si>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</si>
  <si>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</si>
  <si>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</si>
  <si>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</si>
  <si>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</si>
  <si>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</si>
  <si>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</si>
  <si>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</si>
  <si>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</si>
  <si>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</si>
  <si>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</si>
  <si>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</si>
  <si>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</si>
  <si>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</si>
  <si>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</si>
  <si>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</si>
  <si>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</si>
  <si>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</si>
  <si>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</si>
  <si>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</si>
  <si>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</si>
  <si>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</si>
  <si>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</si>
  <si>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</si>
  <si>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</si>
  <si>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</si>
  <si>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</si>
  <si>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</si>
  <si>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</si>
  <si>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</si>
  <si>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</si>
  <si>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</si>
  <si>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</si>
  <si>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</si>
  <si>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</si>
  <si>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</si>
  <si>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</si>
  <si>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</si>
  <si>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</si>
  <si>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</si>
  <si>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</si>
  <si>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</si>
  <si>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</si>
  <si>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</si>
  <si>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</si>
  <si>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</si>
  <si>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</si>
  <si>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</si>
  <si>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</si>
  <si>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</si>
  <si>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</si>
  <si>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</si>
  <si>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</si>
  <si>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</si>
  <si>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</si>
  <si>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</si>
  <si>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</si>
  <si>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</si>
  <si>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</si>
  <si>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</si>
  <si>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</si>
  <si>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</si>
  <si>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</si>
  <si>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</si>
  <si>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</si>
  <si>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</si>
  <si>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</si>
  <si>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</si>
  <si>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</si>
  <si>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</si>
  <si>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</si>
  <si>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</si>
  <si>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</si>
  <si>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</si>
  <si>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</si>
  <si>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</si>
  <si>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</si>
  <si>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</si>
  <si>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</si>
  <si>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</si>
  <si>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</si>
  <si>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</si>
  <si>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</si>
  <si>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</si>
  <si>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</si>
  <si>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</si>
  <si>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</si>
  <si>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</si>
  <si>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</si>
  <si>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</si>
  <si>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</si>
  <si>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</si>
  <si>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</si>
  <si>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</si>
  <si>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</si>
  <si>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</si>
  <si>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</si>
  <si>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</si>
  <si>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</si>
  <si>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</si>
  <si>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</si>
  <si>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</si>
  <si>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</si>
  <si>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</si>
  <si>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</si>
  <si>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</si>
  <si>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</si>
  <si>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</si>
  <si>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</si>
  <si>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</si>
  <si>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</si>
  <si>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</si>
  <si>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</si>
  <si>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</si>
  <si>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</si>
  <si>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</si>
  <si>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</si>
  <si>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</si>
  <si>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</si>
  <si>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</si>
  <si>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</si>
  <si>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</si>
  <si>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</si>
  <si>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</si>
  <si>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</si>
  <si>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</si>
  <si>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</si>
  <si>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</si>
  <si>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</si>
  <si>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</si>
  <si>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</si>
  <si>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</si>
  <si>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</si>
  <si>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</si>
  <si>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</si>
  <si>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</si>
  <si>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</si>
  <si>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</si>
  <si>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</si>
  <si>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</si>
  <si>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</si>
  <si>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</si>
  <si>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</si>
  <si>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</si>
  <si>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</si>
  <si>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</si>
  <si>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</si>
  <si>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</si>
  <si>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</si>
  <si>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</si>
  <si>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</si>
  <si>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</si>
  <si>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</si>
  <si>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</si>
  <si>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</si>
  <si>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</si>
  <si>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</si>
  <si>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</si>
  <si>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</si>
  <si>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</si>
  <si>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</si>
  <si>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</si>
  <si>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</si>
  <si>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</si>
  <si>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</si>
  <si>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</si>
  <si>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</si>
  <si>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</si>
  <si>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</si>
  <si>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</si>
  <si>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</si>
  <si>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</si>
  <si>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</si>
  <si>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</si>
  <si>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</si>
  <si>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</si>
  <si>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</si>
  <si>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</si>
  <si>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</si>
  <si>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</si>
  <si>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</si>
  <si>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</si>
  <si>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</si>
  <si>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</si>
  <si>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</si>
  <si>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</si>
  <si>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</si>
  <si>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</si>
  <si>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</si>
  <si>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</si>
  <si>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</si>
  <si>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</si>
  <si>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</si>
  <si>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</si>
  <si>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</si>
  <si>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</si>
  <si>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</si>
  <si>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</si>
  <si>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</si>
  <si>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</si>
  <si>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</si>
  <si>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</si>
  <si>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</si>
  <si>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</si>
  <si>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</si>
  <si>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</si>
  <si>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</si>
  <si>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</si>
  <si>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</si>
  <si>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</si>
  <si>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</si>
  <si>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</si>
  <si>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</si>
  <si>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</si>
  <si>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</si>
  <si>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</si>
  <si>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</si>
  <si>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</si>
  <si>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</si>
  <si>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</si>
  <si>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</si>
  <si>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</si>
  <si>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</si>
  <si>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</si>
  <si>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</si>
  <si>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</si>
  <si>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</si>
  <si>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</si>
  <si>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</si>
  <si>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</si>
  <si>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</si>
  <si>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</si>
  <si>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</si>
  <si>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</si>
  <si>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</si>
  <si>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</si>
  <si>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</si>
  <si>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</si>
  <si>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</si>
  <si>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</si>
  <si>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</si>
  <si>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</si>
  <si>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</si>
  <si>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</si>
  <si>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</si>
  <si>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</si>
  <si>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</si>
  <si>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</si>
  <si>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</si>
  <si>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</si>
  <si>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</si>
  <si>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</si>
  <si>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</si>
  <si>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</si>
  <si>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</si>
  <si>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</si>
  <si>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</si>
  <si>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</si>
  <si>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</si>
  <si>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</si>
  <si>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</si>
  <si>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</si>
  <si>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</si>
  <si>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</si>
  <si>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</si>
  <si>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</si>
  <si>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</si>
  <si>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</si>
  <si>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</si>
  <si>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</si>
  <si>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</si>
  <si>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</si>
  <si>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</si>
  <si>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</si>
  <si>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</si>
  <si>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</si>
  <si>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</si>
  <si>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</si>
  <si>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</si>
  <si>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</si>
  <si>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</si>
  <si>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</si>
  <si>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</si>
  <si>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</si>
  <si>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</si>
  <si>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</si>
  <si>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</si>
  <si>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</si>
  <si>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</si>
  <si>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</si>
  <si>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</si>
  <si>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</si>
  <si>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</si>
  <si>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</si>
  <si>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</si>
  <si>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</si>
  <si>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</si>
  <si>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</si>
  <si>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</si>
  <si>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</si>
  <si>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</si>
  <si>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</si>
  <si>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</si>
  <si>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</si>
  <si>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</si>
  <si>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</si>
  <si>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</si>
  <si>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</si>
  <si>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</si>
  <si>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</si>
  <si>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</si>
  <si>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</si>
  <si>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</si>
  <si>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</si>
  <si>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</si>
  <si>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</si>
  <si>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</si>
  <si>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</si>
  <si>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</si>
  <si>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</si>
  <si>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</si>
  <si>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</si>
  <si>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</si>
  <si>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</si>
  <si>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</si>
  <si>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</si>
  <si>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</si>
  <si>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</si>
  <si>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</si>
  <si>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</si>
  <si>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</si>
  <si>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</si>
  <si>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</si>
  <si>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</si>
  <si>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</si>
  <si>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</si>
  <si>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</si>
  <si>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</si>
  <si>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</si>
  <si>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</si>
  <si>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</si>
  <si>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</si>
  <si>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</si>
  <si>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</si>
  <si>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</si>
  <si>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</si>
  <si>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</si>
  <si>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</si>
  <si>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</si>
  <si>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</si>
  <si>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</si>
  <si>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</si>
  <si>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</si>
  <si>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</si>
  <si>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</si>
  <si>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</si>
  <si>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</si>
  <si>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</si>
  <si>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</si>
  <si>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</si>
  <si>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</si>
  <si>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</si>
  <si>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</si>
  <si>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</si>
  <si>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</si>
  <si>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</si>
  <si>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</si>
  <si>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</si>
  <si>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</si>
  <si>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</si>
  <si>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</si>
  <si>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</si>
  <si>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</si>
  <si>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</si>
  <si>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</si>
  <si>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</si>
  <si>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</si>
  <si>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</si>
  <si>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</si>
  <si>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</si>
  <si>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</si>
  <si>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</si>
  <si>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</si>
  <si>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</si>
  <si>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</si>
  <si>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Rogers Corporation</t>
  </si>
  <si>
    <t>Michal Werbecki</t>
  </si>
  <si>
    <t>Michal.Werbecki@rogerscorporation.com</t>
  </si>
  <si>
    <t>001-860-779-4765</t>
  </si>
  <si>
    <t>Lary Schmid</t>
  </si>
  <si>
    <t>Vics President, Global Opeartions and Supply Chain</t>
  </si>
  <si>
    <t>Larry.Schmid@rogerscorp.com</t>
  </si>
  <si>
    <t>001-480-917-6000</t>
  </si>
  <si>
    <t>100%</t>
  </si>
  <si>
    <t>http://www.rogerscorp.com/customer-support/index.aspx</t>
  </si>
  <si>
    <t>RMI RMAP Approved refiner: Luna Smelter, Ltd. (CID003387)</t>
  </si>
  <si>
    <t>CID002834</t>
  </si>
  <si>
    <t>CID003379</t>
  </si>
  <si>
    <t>Ma'anshan Weitai Tin Co., Ltd.</t>
  </si>
  <si>
    <t>Maanshan</t>
  </si>
  <si>
    <t>Thai Nguyen Mining and Metallurgy Co., Ltd.</t>
  </si>
  <si>
    <t>Thai Nguyen</t>
  </si>
  <si>
    <t>Advanced Electronics Solutions -ROLINX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</si>
</sst>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6">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FF00"/>
        </patternFill>
      </fill>
    </dxf>
    <dxf>
      <fill>
        <patternFill>
          <bgColor rgb="FFFF0000"/>
        </patternFill>
      </fill>
    </dxf>
    <dxf>
      <font>
        <color indexed="10"/>
      </font>
    </dxf>
    <dxf>
      <fill>
        <patternFill>
          <bgColor rgb="FFFFFF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rogerscorp.com/customer-support/index.aspx" TargetMode="External"/><Relationship Id="rId4" Type="http://schemas.openxmlformats.org/officeDocument/2006/relationships/hyperlink" Target="mailto:Larry.Schmid@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7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33.75">
      <c r="A13" s="296"/>
      <c r="B13" s="2">
        <v>1</v>
      </c>
      <c r="C13" s="27" t="s">
        <v>1084</v>
      </c>
      <c r="D13" s="28" t="s">
        <v>872</v>
      </c>
      <c r="E13" s="163" t="s">
        <v>849</v>
      </c>
      <c r="F13" s="163"/>
      <c r="G13" s="25"/>
    </row>
    <row r="14" spans="1:7" ht="33.75">
      <c r="A14" s="296"/>
      <c r="B14" s="2">
        <v>2</v>
      </c>
      <c r="C14" s="27" t="s">
        <v>1084</v>
      </c>
      <c r="D14" s="28" t="s">
        <v>1021</v>
      </c>
      <c r="E14" s="163" t="s">
        <v>530</v>
      </c>
      <c r="F14" s="163" t="s">
        <v>531</v>
      </c>
      <c r="G14" s="25"/>
    </row>
    <row r="15" spans="1:7" ht="89.1"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099999999999994"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50000000000001" customHeight="1">
      <c r="A28" s="296"/>
      <c r="B28" s="309"/>
      <c r="C28" s="303"/>
      <c r="D28" s="306"/>
      <c r="E28" s="294"/>
      <c r="F28" s="165" t="s">
        <v>60</v>
      </c>
      <c r="G28" s="25"/>
    </row>
    <row r="29" spans="1:7" ht="74.650000000000006" customHeight="1">
      <c r="A29" s="296"/>
      <c r="B29" s="309"/>
      <c r="C29" s="303"/>
      <c r="D29" s="306"/>
      <c r="E29" s="294"/>
      <c r="F29" s="165" t="s">
        <v>61</v>
      </c>
      <c r="G29" s="25"/>
    </row>
    <row r="30" spans="1:7" ht="62.6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65" customHeight="1">
      <c r="A33" s="296"/>
      <c r="B33" s="309"/>
      <c r="C33" s="303"/>
      <c r="D33" s="306"/>
      <c r="E33" s="294"/>
      <c r="F33" s="165" t="s">
        <v>65</v>
      </c>
      <c r="G33" s="25"/>
    </row>
    <row r="34" spans="1:7" ht="89.1" customHeight="1">
      <c r="A34" s="296"/>
      <c r="B34" s="309"/>
      <c r="C34" s="303"/>
      <c r="D34" s="306"/>
      <c r="E34" s="294"/>
      <c r="F34" s="165" t="s">
        <v>67</v>
      </c>
      <c r="G34" s="25"/>
    </row>
    <row r="35" spans="1:7" ht="29.1" customHeight="1">
      <c r="A35" s="296"/>
      <c r="B35" s="309"/>
      <c r="C35" s="303"/>
      <c r="D35" s="306"/>
      <c r="E35" s="294"/>
      <c r="F35" s="165" t="s">
        <v>68</v>
      </c>
      <c r="G35" s="25"/>
    </row>
    <row r="36" spans="1:7" ht="126.75">
      <c r="A36" s="296"/>
      <c r="B36" s="310"/>
      <c r="C36" s="304"/>
      <c r="D36" s="307"/>
      <c r="E36" s="295"/>
      <c r="F36" s="166" t="s">
        <v>69</v>
      </c>
      <c r="G36" s="25"/>
    </row>
    <row r="37" spans="1:7" ht="112.5">
      <c r="A37" s="296"/>
      <c r="B37" s="141">
        <v>3.01</v>
      </c>
      <c r="C37" s="142" t="s">
        <v>70</v>
      </c>
      <c r="D37" s="28" t="s">
        <v>2251</v>
      </c>
      <c r="E37" s="167" t="s">
        <v>1323</v>
      </c>
      <c r="F37" s="168" t="s">
        <v>1427</v>
      </c>
      <c r="G37" s="25"/>
    </row>
    <row r="38" spans="1:7" ht="101.25">
      <c r="A38" s="296"/>
      <c r="B38" s="141">
        <v>3.02</v>
      </c>
      <c r="C38" s="142" t="s">
        <v>1356</v>
      </c>
      <c r="D38" s="28" t="s">
        <v>2252</v>
      </c>
      <c r="E38" s="167" t="s">
        <v>1371</v>
      </c>
      <c r="F38" s="168" t="s">
        <v>1428</v>
      </c>
      <c r="G38" s="25"/>
    </row>
    <row r="39" spans="1:7" ht="101.25">
      <c r="A39" s="296"/>
      <c r="B39" s="150">
        <v>4</v>
      </c>
      <c r="C39" s="149" t="s">
        <v>1524</v>
      </c>
      <c r="D39" s="28" t="s">
        <v>2253</v>
      </c>
      <c r="E39" s="27" t="s">
        <v>2198</v>
      </c>
      <c r="F39" s="27" t="s">
        <v>1525</v>
      </c>
      <c r="G39" s="25"/>
    </row>
    <row r="40" spans="1:7" ht="56.25">
      <c r="A40" s="296"/>
      <c r="B40" s="141">
        <v>4.01</v>
      </c>
      <c r="C40" s="149" t="s">
        <v>1524</v>
      </c>
      <c r="D40" s="28" t="s">
        <v>2255</v>
      </c>
      <c r="E40" s="27" t="s">
        <v>2210</v>
      </c>
      <c r="F40" s="27" t="s">
        <v>2214</v>
      </c>
      <c r="G40" s="25"/>
    </row>
    <row r="41" spans="1:7" ht="56.25">
      <c r="A41" s="296"/>
      <c r="B41" s="141" t="s">
        <v>2242</v>
      </c>
      <c r="C41" s="149" t="s">
        <v>1524</v>
      </c>
      <c r="D41" s="28" t="s">
        <v>2254</v>
      </c>
      <c r="E41" s="27" t="s">
        <v>2245</v>
      </c>
      <c r="F41" s="27" t="s">
        <v>2243</v>
      </c>
      <c r="G41" s="25"/>
    </row>
    <row r="42" spans="1:7" ht="56.25">
      <c r="A42" s="296"/>
      <c r="B42" s="141" t="s">
        <v>2276</v>
      </c>
      <c r="C42" s="149" t="s">
        <v>1524</v>
      </c>
      <c r="D42" s="28" t="s">
        <v>2281</v>
      </c>
      <c r="E42" s="27" t="s">
        <v>2244</v>
      </c>
      <c r="F42" s="27" t="s">
        <v>2277</v>
      </c>
      <c r="G42" s="25"/>
    </row>
    <row r="43" spans="1:7" ht="123.75">
      <c r="A43" s="296"/>
      <c r="B43" s="160">
        <v>4.0999999999999996</v>
      </c>
      <c r="C43" s="149" t="s">
        <v>2280</v>
      </c>
      <c r="D43" s="161">
        <v>42867</v>
      </c>
      <c r="E43" s="169" t="s">
        <v>2283</v>
      </c>
      <c r="F43" s="27" t="s">
        <v>2282</v>
      </c>
      <c r="G43" s="25"/>
    </row>
    <row r="44" spans="1:7" ht="78.75">
      <c r="A44" s="296"/>
      <c r="B44" s="160">
        <v>4.2</v>
      </c>
      <c r="C44" s="149" t="s">
        <v>2280</v>
      </c>
      <c r="D44" s="161">
        <v>42704</v>
      </c>
      <c r="E44" s="169" t="s">
        <v>2479</v>
      </c>
      <c r="F44" s="27" t="s">
        <v>2454</v>
      </c>
      <c r="G44" s="25"/>
    </row>
    <row r="45" spans="1:7" ht="157.5">
      <c r="A45" s="296"/>
      <c r="B45" s="202">
        <v>5</v>
      </c>
      <c r="C45" s="149" t="s">
        <v>2280</v>
      </c>
      <c r="D45" s="161">
        <v>42867</v>
      </c>
      <c r="E45" s="169" t="s">
        <v>12705</v>
      </c>
      <c r="F45" s="27" t="s">
        <v>12427</v>
      </c>
      <c r="G45" s="25"/>
    </row>
    <row r="46" spans="1:7" ht="45">
      <c r="A46" s="296"/>
      <c r="B46" s="160">
        <v>5.01</v>
      </c>
      <c r="C46" s="149" t="s">
        <v>2280</v>
      </c>
      <c r="D46" s="161">
        <v>42907</v>
      </c>
      <c r="E46" s="169" t="s">
        <v>15521</v>
      </c>
      <c r="F46" s="27" t="s">
        <v>12427</v>
      </c>
      <c r="G46" s="25"/>
    </row>
    <row r="47" spans="1:7" ht="67.5">
      <c r="A47" s="296"/>
      <c r="B47" s="160">
        <v>5.0999999999999996</v>
      </c>
      <c r="C47" s="149" t="s">
        <v>2280</v>
      </c>
      <c r="D47" s="161">
        <v>43070</v>
      </c>
      <c r="E47" s="169" t="s">
        <v>12915</v>
      </c>
      <c r="F47" s="27" t="s">
        <v>12916</v>
      </c>
      <c r="G47" s="25"/>
    </row>
    <row r="48" spans="1:7" ht="56.25">
      <c r="A48" s="296"/>
      <c r="B48" s="160">
        <v>5.1100000000000003</v>
      </c>
      <c r="C48" s="149" t="s">
        <v>13152</v>
      </c>
      <c r="D48" s="161">
        <v>43217</v>
      </c>
      <c r="E48" s="169" t="s">
        <v>13278</v>
      </c>
      <c r="F48" s="27" t="s">
        <v>13186</v>
      </c>
      <c r="G48" s="25"/>
    </row>
    <row r="49" spans="1:7" ht="56.25">
      <c r="A49" s="296"/>
      <c r="B49" s="160">
        <v>5.12</v>
      </c>
      <c r="C49" s="149" t="s">
        <v>13152</v>
      </c>
      <c r="D49" s="161">
        <v>43581</v>
      </c>
      <c r="E49" s="169" t="s">
        <v>13278</v>
      </c>
      <c r="F49" s="27" t="s">
        <v>13832</v>
      </c>
      <c r="G49" s="25"/>
    </row>
    <row r="50" spans="1:7" ht="78.75">
      <c r="A50" s="296"/>
      <c r="B50" s="202">
        <v>6</v>
      </c>
      <c r="C50" s="149" t="s">
        <v>13152</v>
      </c>
      <c r="D50" s="161">
        <v>43964</v>
      </c>
      <c r="E50" s="169" t="s">
        <v>14048</v>
      </c>
      <c r="F50" s="27" t="s">
        <v>13835</v>
      </c>
      <c r="G50" s="25"/>
    </row>
    <row r="51" spans="1:7" ht="45">
      <c r="A51" s="296"/>
      <c r="B51" s="160">
        <v>6.01</v>
      </c>
      <c r="C51" s="149" t="s">
        <v>13152</v>
      </c>
      <c r="D51" s="161">
        <v>43970</v>
      </c>
      <c r="E51" s="169" t="s">
        <v>15522</v>
      </c>
      <c r="F51" s="169" t="s">
        <v>13835</v>
      </c>
      <c r="G51" s="25"/>
    </row>
    <row r="52" spans="1:7" ht="45">
      <c r="A52" s="296"/>
      <c r="B52" s="160">
        <v>6.1</v>
      </c>
      <c r="C52" s="149" t="s">
        <v>13152</v>
      </c>
      <c r="D52" s="161">
        <v>44314</v>
      </c>
      <c r="E52" s="169" t="s">
        <v>15514</v>
      </c>
      <c r="F52" s="169" t="s">
        <v>15043</v>
      </c>
      <c r="G52" s="25"/>
    </row>
    <row r="53" spans="1:7" ht="45">
      <c r="A53" s="296"/>
      <c r="B53" s="160">
        <v>6.2</v>
      </c>
      <c r="C53" s="149" t="s">
        <v>13152</v>
      </c>
      <c r="D53" s="161">
        <v>44678</v>
      </c>
      <c r="E53" s="169" t="s">
        <v>15514</v>
      </c>
      <c r="F53" s="169" t="s">
        <v>15513</v>
      </c>
      <c r="G53" s="25"/>
    </row>
    <row r="54" spans="1:7" ht="45">
      <c r="A54" s="296"/>
      <c r="B54" s="160">
        <v>6.21</v>
      </c>
      <c r="C54" s="149" t="s">
        <v>13152</v>
      </c>
      <c r="D54" s="161">
        <v>44687</v>
      </c>
      <c r="E54" s="169" t="s">
        <v>15523</v>
      </c>
      <c r="F54" s="169" t="s">
        <v>15513</v>
      </c>
      <c r="G54" s="25"/>
    </row>
    <row r="55" spans="1:7" ht="45">
      <c r="A55" s="296"/>
      <c r="B55" s="160">
        <v>6.22</v>
      </c>
      <c r="C55" s="149" t="s">
        <v>13152</v>
      </c>
      <c r="D55" s="275">
        <v>44692</v>
      </c>
      <c r="E55" s="169" t="s">
        <v>15522</v>
      </c>
      <c r="F55" s="169" t="s">
        <v>15513</v>
      </c>
      <c r="G55" s="25"/>
    </row>
    <row r="56" spans="1:7" ht="56.25">
      <c r="A56" s="296"/>
      <c r="B56" s="202">
        <v>6.3</v>
      </c>
      <c r="C56" s="149" t="s">
        <v>13152</v>
      </c>
      <c r="D56" s="275">
        <v>45051</v>
      </c>
      <c r="E56" s="169" t="s">
        <v>15790</v>
      </c>
      <c r="F56" s="169" t="s">
        <v>15571</v>
      </c>
      <c r="G56" s="25"/>
    </row>
    <row r="57" spans="1:7" ht="45">
      <c r="A57" s="296"/>
      <c r="B57" s="160">
        <v>6.31</v>
      </c>
      <c r="C57" s="149" t="s">
        <v>13152</v>
      </c>
      <c r="D57" s="275">
        <v>45072</v>
      </c>
      <c r="E57" s="169" t="s">
        <v>15792</v>
      </c>
      <c r="F57" s="169" t="s">
        <v>15571</v>
      </c>
      <c r="G57" s="25"/>
    </row>
    <row r="58" spans="1:7" ht="13.5" thickBot="1">
      <c r="A58" s="297"/>
      <c r="B58" s="298" t="str">
        <f ca="1">OFFSET(L!$C$1,MATCH("General"&amp;"Cpy",L!$A:$A,0)-1,SL,,)</f>
        <v>© 2023 Responsible Minerals Initiative. All rights reserved.</v>
      </c>
      <c r="C58" s="298"/>
      <c r="D58" s="298"/>
      <c r="E58" s="298"/>
      <c r="F58" s="298"/>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19F71ED-D95C-4A9D-8EE5-2E0E56E5578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6BB0EFE-985C-4F1C-8CAE-D66D07DF526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Y3" sqref="Y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496</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 (*)</v>
      </c>
      <c r="C10" s="122"/>
      <c r="D10" s="354" t="s">
        <v>15812</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45082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34" t="s">
        <v>15805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4" t="s">
        <v>15805</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15804</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5" priority="159" stopIfTrue="1">
      <formula>IF($D$22="",TRUE)</formula>
    </cfRule>
  </conditionalFormatting>
  <conditionalFormatting sqref="D26:E26">
    <cfRule type="expression" dxfId="84" priority="137" stopIfTrue="1">
      <formula>IF($D$26="",TRUE)</formula>
    </cfRule>
  </conditionalFormatting>
  <conditionalFormatting sqref="D27:E27">
    <cfRule type="expression" dxfId="83" priority="144" stopIfTrue="1">
      <formula>IF($D$27="",TRUE)</formula>
    </cfRule>
  </conditionalFormatting>
  <conditionalFormatting sqref="D28:E28">
    <cfRule type="expression" dxfId="82" priority="145" stopIfTrue="1">
      <formula>IF($D$28="",TRUE)</formula>
    </cfRule>
  </conditionalFormatting>
  <conditionalFormatting sqref="D29:E29">
    <cfRule type="expression" dxfId="81" priority="146" stopIfTrue="1">
      <formula>IF($D$29="",TRUE)</formula>
    </cfRule>
  </conditionalFormatting>
  <conditionalFormatting sqref="D32:E32">
    <cfRule type="expression" dxfId="80" priority="55" stopIfTrue="1">
      <formula>IF(AND(OR($D$26="Yes",$D$26=""),$D$32=""),1,0)</formula>
    </cfRule>
    <cfRule type="expression" dxfId="79" priority="142" stopIfTrue="1">
      <formula>$P$26=""</formula>
    </cfRule>
  </conditionalFormatting>
  <conditionalFormatting sqref="D33:E33">
    <cfRule type="expression" dxfId="78" priority="42" stopIfTrue="1">
      <formula>IF(AND(OR($D$27="Yes",$D$27=""),$D$33=""),1,0)</formula>
    </cfRule>
    <cfRule type="expression" dxfId="77" priority="43" stopIfTrue="1">
      <formula>$P$27=""</formula>
    </cfRule>
  </conditionalFormatting>
  <conditionalFormatting sqref="D34:E34">
    <cfRule type="expression" dxfId="76" priority="1" stopIfTrue="1">
      <formula>IF(AND(OR($D$28="Yes",$D$28=""),$D$34=""),1,0)</formula>
    </cfRule>
    <cfRule type="expression" dxfId="75" priority="2" stopIfTrue="1">
      <formula>$P$28=""</formula>
    </cfRule>
  </conditionalFormatting>
  <conditionalFormatting sqref="D35:E35">
    <cfRule type="expression" dxfId="74" priority="39" stopIfTrue="1">
      <formula>IF(AND(OR($D$29="Yes",$D$29=""),$D$35=""),1,0)</formula>
    </cfRule>
    <cfRule type="expression" dxfId="73" priority="163" stopIfTrue="1">
      <formula>$P$29=""</formula>
    </cfRule>
  </conditionalFormatting>
  <conditionalFormatting sqref="D38:E38 D44:E44 D50:E50 D56:E56 D62:E62 D68:E68">
    <cfRule type="expression" dxfId="72" priority="18" stopIfTrue="1">
      <formula>$P$26=""</formula>
    </cfRule>
    <cfRule type="expression" dxfId="71" priority="19" stopIfTrue="1">
      <formula>$P$32=""</formula>
    </cfRule>
  </conditionalFormatting>
  <conditionalFormatting sqref="D38:E38">
    <cfRule type="expression" dxfId="70" priority="54" stopIfTrue="1">
      <formula>IF(AND(OR($D$26="Yes",$D$26=""),OR($D$32="Yes",$D$32=""),D38=""),1,0)</formula>
    </cfRule>
  </conditionalFormatting>
  <conditionalFormatting sqref="D39:E39 D45:E45 D51:E51 D57:E57 D63:E63 D69:E69">
    <cfRule type="expression" dxfId="69" priority="12" stopIfTrue="1">
      <formula>$P$33=""</formula>
    </cfRule>
    <cfRule type="expression" dxfId="68" priority="13" stopIfTrue="1">
      <formula>$P$39=""</formula>
    </cfRule>
  </conditionalFormatting>
  <conditionalFormatting sqref="D39:E39">
    <cfRule type="expression" dxfId="67" priority="50" stopIfTrue="1">
      <formula>IF(AND(OR($D$27="Yes",$D$27=""),OR($D$33="Yes",$D$33=""),D39=""),1,0)</formula>
    </cfRule>
  </conditionalFormatting>
  <conditionalFormatting sqref="D40:E40 D46:E46 D52:E52 D58:E58 D64:E64 D70:E70">
    <cfRule type="expression" dxfId="66" priority="7" stopIfTrue="1">
      <formula>$P$28=""</formula>
    </cfRule>
    <cfRule type="expression" dxfId="65" priority="8" stopIfTrue="1">
      <formula>$P$34=""</formula>
    </cfRule>
  </conditionalFormatting>
  <conditionalFormatting sqref="D40:E40">
    <cfRule type="expression" dxfId="64" priority="49" stopIfTrue="1">
      <formula>IF(AND(OR($D$28="Yes",$D$28=""),OR($D$34="Yes",$D$34=""),D40=""),1,0)</formula>
    </cfRule>
  </conditionalFormatting>
  <conditionalFormatting sqref="D41:E41 D47:E47 D53:E53 D59:E59 D65:E65 D71:E71">
    <cfRule type="expression" dxfId="63" priority="3" stopIfTrue="1">
      <formula>$P$29=""</formula>
    </cfRule>
    <cfRule type="expression" dxfId="62" priority="4" stopIfTrue="1">
      <formula>$P$35=""</formula>
    </cfRule>
  </conditionalFormatting>
  <conditionalFormatting sqref="D41:E41">
    <cfRule type="expression" dxfId="61" priority="165" stopIfTrue="1">
      <formula>IF(AND(OR($D$29="Yes",$D$29=""),OR($D$35="Yes",$D$35=""),D41=""),1,0)</formula>
    </cfRule>
  </conditionalFormatting>
  <conditionalFormatting sqref="D44:E44">
    <cfRule type="expression" dxfId="60" priority="53" stopIfTrue="1">
      <formula>IF(AND(OR($D$26="Yes",$D$26=""),OR($D$32="Yes",$D$32=""),D44=""),1,0)</formula>
    </cfRule>
  </conditionalFormatting>
  <conditionalFormatting sqref="D45:E45">
    <cfRule type="expression" dxfId="59" priority="15" stopIfTrue="1">
      <formula>IF(AND(OR($D$27="Yes",$D$27=""),OR($D$33="Yes",$D$33=""),D45=""),1,0)</formula>
    </cfRule>
  </conditionalFormatting>
  <conditionalFormatting sqref="D46:E46">
    <cfRule type="expression" dxfId="58" priority="40" stopIfTrue="1">
      <formula>IF(AND(OR($D$28="Yes",$D$28=""),OR($D$34="Yes",$D$34=""),D46=""),1,0)</formula>
    </cfRule>
  </conditionalFormatting>
  <conditionalFormatting sqref="D47:E47">
    <cfRule type="expression" dxfId="57" priority="48" stopIfTrue="1">
      <formula>IF(AND(OR($D$29="Yes",$D$29=""),OR($D$35="Yes",$D$35=""),D47=""),1,0)</formula>
    </cfRule>
  </conditionalFormatting>
  <conditionalFormatting sqref="D50:E50">
    <cfRule type="expression" dxfId="56" priority="21" stopIfTrue="1">
      <formula>IF(AND(OR($D$26="Yes",$D$26=""),OR($D$32="Yes",$D$32=""),D50=""),1,0)</formula>
    </cfRule>
  </conditionalFormatting>
  <conditionalFormatting sqref="D51:E51">
    <cfRule type="expression" dxfId="55" priority="160" stopIfTrue="1">
      <formula>IF(AND(OR($D$27="Yes",$D$27=""),OR($D$33="Yes",$D$33=""),D51=""),1,0)</formula>
    </cfRule>
  </conditionalFormatting>
  <conditionalFormatting sqref="D52:E52">
    <cfRule type="expression" dxfId="54" priority="11" stopIfTrue="1">
      <formula>IF(AND(OR($D$28="Yes",$D$28=""),OR($D$34="Yes",$D$34=""),D52=""),1,0)</formula>
    </cfRule>
  </conditionalFormatting>
  <conditionalFormatting sqref="D53:E53">
    <cfRule type="expression" dxfId="53" priority="34" stopIfTrue="1">
      <formula>IF(AND(OR($D$29="Yes",$D$29=""),OR($D$35="Yes",$D$35=""),D53=""),1,0)</formula>
    </cfRule>
  </conditionalFormatting>
  <conditionalFormatting sqref="D56:E56">
    <cfRule type="expression" dxfId="52" priority="29" stopIfTrue="1">
      <formula>IF(AND(OR($D$26="Yes",$D$26=""),OR($D$32="Yes",$D$32=""),D56=""),1,0)</formula>
    </cfRule>
  </conditionalFormatting>
  <conditionalFormatting sqref="D57:E57">
    <cfRule type="expression" dxfId="51" priority="17" stopIfTrue="1">
      <formula>IF(AND(OR($D$27="Yes",$D$27=""),OR($D$33="Yes",$D$33=""),D57=""),1,0)</formula>
    </cfRule>
  </conditionalFormatting>
  <conditionalFormatting sqref="D58:E58">
    <cfRule type="expression" dxfId="50" priority="10" stopIfTrue="1">
      <formula>IF(AND(OR($D$28="Yes",$D$28=""),OR($D$34="Yes",$D$34=""),D58=""),1,0)</formula>
    </cfRule>
  </conditionalFormatting>
  <conditionalFormatting sqref="D59:E59">
    <cfRule type="expression" dxfId="49" priority="6" stopIfTrue="1">
      <formula>IF(AND(OR($D$29="Yes",$D$29=""),OR($D$35="Yes",$D$35=""),D59=""),1,0)</formula>
    </cfRule>
  </conditionalFormatting>
  <conditionalFormatting sqref="D62:E62">
    <cfRule type="expression" dxfId="48" priority="28" stopIfTrue="1">
      <formula>IF(AND(OR($D$26="Yes",$D$26=""),OR($D$32="Yes",$D$32=""),D62=""),1,0)</formula>
    </cfRule>
  </conditionalFormatting>
  <conditionalFormatting sqref="D63:E63">
    <cfRule type="expression" dxfId="47" priority="14" stopIfTrue="1">
      <formula>IF(AND(OR($D$27="Yes",$D$27=""),OR($D$33="Yes",$D$33=""),D63=""),1,0)</formula>
    </cfRule>
  </conditionalFormatting>
  <conditionalFormatting sqref="D64:E64">
    <cfRule type="expression" dxfId="46" priority="9" stopIfTrue="1">
      <formula>IF(AND(OR($D$28="Yes",$D$28=""),OR($D$34="Yes",$D$34=""),D64=""),1,0)</formula>
    </cfRule>
  </conditionalFormatting>
  <conditionalFormatting sqref="D65:E65">
    <cfRule type="expression" dxfId="45" priority="5" stopIfTrue="1">
      <formula>IF(AND(OR($D$29="Yes",$D$29=""),OR($D$35="Yes",$D$35=""),D65=""),1,0)</formula>
    </cfRule>
  </conditionalFormatting>
  <conditionalFormatting sqref="D68:E68">
    <cfRule type="expression" dxfId="44" priority="20" stopIfTrue="1">
      <formula>IF(AND(OR($D$26="Yes",$D$26=""),OR($D$32="Yes",$D$32=""),D68=""),1,0)</formula>
    </cfRule>
  </conditionalFormatting>
  <conditionalFormatting sqref="D69:E69">
    <cfRule type="expression" dxfId="43" priority="16" stopIfTrue="1">
      <formula>IF(AND(OR($D$27="Yes",$D$27=""),OR($D$33="Yes",$D$33=""),D69=""),1,0)</formula>
    </cfRule>
  </conditionalFormatting>
  <conditionalFormatting sqref="D70:E70">
    <cfRule type="expression" dxfId="42" priority="162" stopIfTrue="1">
      <formula>IF(AND(OR($D$28="Yes",$D$28=""),OR($D$34="Yes",$D$34=""),D70=""),1,0)</formula>
    </cfRule>
  </conditionalFormatting>
  <conditionalFormatting sqref="D71:E71">
    <cfRule type="expression" dxfId="41" priority="164" stopIfTrue="1">
      <formula>IF(AND(OR($D$29="Yes",$D$29=""),OR($D$35="Yes",$D$35=""),D71=""),1,0)</formula>
    </cfRule>
  </conditionalFormatting>
  <conditionalFormatting sqref="D75:E75 D77:E77 D79:E79 D81:E81 D83 D85:E85 D87:E87 D89:E89">
    <cfRule type="expression" dxfId="40" priority="85" stopIfTrue="1">
      <formula>AND(OR($D$26="No",AND($D$26="Yes",$D$32="No")),OR($D$27="No",AND($D$27="Yes",$D$33="No")),OR($D$28="No",AND($D$28="Yes",$D$34="No")),OR($D$29="No",AND($D$29="Yes",$D$35="No")))</formula>
    </cfRule>
    <cfRule type="expression" dxfId="39" priority="86" stopIfTrue="1">
      <formula>IF(D75="",TRUE)</formula>
    </cfRule>
  </conditionalFormatting>
  <conditionalFormatting sqref="D9:G9">
    <cfRule type="expression" dxfId="38" priority="152" stopIfTrue="1">
      <formula>IF($D$9="",TRUE)</formula>
    </cfRule>
  </conditionalFormatting>
  <conditionalFormatting sqref="D8:J8">
    <cfRule type="expression" dxfId="37" priority="151" stopIfTrue="1">
      <formula>IF($D$8="",TRUE)</formula>
    </cfRule>
  </conditionalFormatting>
  <conditionalFormatting sqref="D10:J10">
    <cfRule type="expression" dxfId="36" priority="56" stopIfTrue="1">
      <formula>IF($D$9=$Q$9,TRUE)</formula>
    </cfRule>
    <cfRule type="expression" dxfId="35" priority="166" stopIfTrue="1">
      <formula>IF(AND($D$10="",$D$9=$R$9),TRUE)</formula>
    </cfRule>
  </conditionalFormatting>
  <conditionalFormatting sqref="D15:J15">
    <cfRule type="expression" dxfId="34" priority="153" stopIfTrue="1">
      <formula>IF($D$15="",TRUE)</formula>
    </cfRule>
  </conditionalFormatting>
  <conditionalFormatting sqref="D16:J16">
    <cfRule type="expression" dxfId="33" priority="154" stopIfTrue="1">
      <formula>IF($D$16="",TRUE)</formula>
    </cfRule>
  </conditionalFormatting>
  <conditionalFormatting sqref="D17:J17">
    <cfRule type="expression" dxfId="32" priority="22" stopIfTrue="1">
      <formula>IF($D$17="",TRUE)</formula>
    </cfRule>
  </conditionalFormatting>
  <conditionalFormatting sqref="D18:J18">
    <cfRule type="expression" dxfId="31" priority="156" stopIfTrue="1">
      <formula>IF($D$18="",TRUE)</formula>
    </cfRule>
  </conditionalFormatting>
  <conditionalFormatting sqref="D20:J20">
    <cfRule type="expression" dxfId="30" priority="35" stopIfTrue="1">
      <formula>IF($D$20="",TRUE)</formula>
    </cfRule>
  </conditionalFormatting>
  <conditionalFormatting sqref="G77:J77">
    <cfRule type="expression" dxfId="29" priority="57" stopIfTrue="1">
      <formula>IF(AND($D$77="Yes",$G$77=""),TRUE)</formula>
    </cfRule>
  </conditionalFormatting>
  <conditionalFormatting sqref="G85:J85">
    <cfRule type="expression" dxfId="28"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0BD4673-4678-46A4-B1A8-B25B500622B1}"/>
    <hyperlink ref="D20" r:id="rId4" xr:uid="{C934A0AC-5362-4EC3-8169-13A52482242C}"/>
    <hyperlink ref="G77" r:id="rId5" xr:uid="{251F54CD-A3CD-4A2C-86A9-ED28ED4ABE0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C9" sqref="C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2278</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t="shared" ref="S5:S36" ca="1" si="0">IF(B5="","",IF(ISERROR(MATCH($E5,CL,0)),"Unknown",INDIRECT("'C'!$A$"&amp;MATCH($E5,CL,0)+1)))</f>
        <v>CN</v>
      </c>
      <c r="T5" s="181" t="str">
        <f ca="1">IF(B5="","",IF(ISERROR(MATCH($J5,SorP!$B$1:$B$6279,0)),"",INDIRECT("'SorP'!$A$"&amp;MATCH($S5&amp;$J5,SorP!C:C,0))))</f>
        <v>CN-HN</v>
      </c>
      <c r="U5" s="201"/>
      <c r="V5" s="226">
        <f ca="1">IF(C5="",NA(),IF(OR(C5="Smelter not listed",C5="Smelter not yet identified"),MATCH($B5&amp;$D5,'Smelter Look-up'!$J:$J,0),MATCH($B5&amp;$C5,'Smelter Look-up'!$J:$J,0)))</f>
        <v>400</v>
      </c>
      <c r="X5" s="227">
        <f t="shared" ref="X5:X36" ca="1" si="1">IF(AND(C5="Smelter not listed",OR(LEN(D5)=0,LEN(E5)=0)),1,0)</f>
        <v>0</v>
      </c>
      <c r="AB5" s="228" t="str">
        <f t="shared" ref="AB5:AB36" ca="1" si="2">B5&amp;C5</f>
        <v>TinChenzhou Yunxiang Mining and Metallurgy Co., Ltd.</v>
      </c>
    </row>
    <row r="6" spans="1:34" s="227" customFormat="1" ht="19.899999999999999" customHeight="1">
      <c r="A6" s="262" t="s">
        <v>763</v>
      </c>
      <c r="B6" s="182" t="str">
        <f ca="1">IF(LEN(A6)=0,"",INDEX('Smelter Look-up'!$A:$A,MATCH($A6,'Smelter Look-up'!$E:$E,0)))</f>
        <v>Tin</v>
      </c>
      <c r="C6" s="186" t="str">
        <f ca="1">IF(LEN(A6)=0,"",INDEX('Smelter Look-up'!$C:$C,MATCH($A6,'Smelter Look-up'!$E:$E,0)))</f>
        <v>Alpha</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c r="R6" s="182" t="str">
        <f ca="1">IF(ISERROR($V6),"",OFFSET('Smelter Look-up'!$C$4,$V6-4,0)&amp;"")</f>
        <v>Alpha</v>
      </c>
      <c r="S6" s="181" t="str">
        <f t="shared" ca="1" si="0"/>
        <v>US</v>
      </c>
      <c r="T6" s="181" t="str">
        <f ca="1">IF(B6="","",IF(ISERROR(MATCH($J6,SorP!$B$1:$B$6279,0)),"",INDIRECT("'SorP'!$A$"&amp;MATCH($S6&amp;$J6,SorP!C:C,0))))</f>
        <v>US-PA</v>
      </c>
      <c r="U6" s="201"/>
      <c r="V6" s="226">
        <f ca="1">IF(C6="",NA(),IF(OR(C6="Smelter not listed",C6="Smelter not yet identified"),MATCH($B6&amp;$D6,'Smelter Look-up'!$J:$J,0),MATCH($B6&amp;$C6,'Smelter Look-up'!$J:$J,0)))</f>
        <v>389</v>
      </c>
      <c r="X6" s="227">
        <f t="shared" ca="1" si="1"/>
        <v>0</v>
      </c>
      <c r="AB6" s="228" t="str">
        <f t="shared" ca="1" si="2"/>
        <v>TinAlpha</v>
      </c>
    </row>
    <row r="7" spans="1:34" s="227" customFormat="1" ht="19.899999999999999" customHeight="1">
      <c r="A7" s="262" t="s">
        <v>15095</v>
      </c>
      <c r="B7" s="182" t="str">
        <f ca="1">IF(LEN(A7)=0,"",INDEX('Smelter Look-up'!$A:$A,MATCH($A7,'Smelter Look-up'!$E:$E,0)))</f>
        <v>Tin</v>
      </c>
      <c r="C7" s="186" t="str">
        <f ca="1">IF(LEN(A7)=0,"",INDEX('Smelter Look-up'!$C:$C,MATCH($A7,'Smelter Look-up'!$E:$E,0)))</f>
        <v>PT Aries Kencana Sejahtera</v>
      </c>
      <c r="D7" s="230"/>
      <c r="E7" s="182" t="str">
        <f ca="1">IF(ISERROR($V7),"",OFFSET('Smelter Look-up'!$D$4,$V7-4,0)&amp;"")</f>
        <v>INDONESIA</v>
      </c>
      <c r="F7" s="182" t="str">
        <f ca="1">IF(ISERROR($V7),"",OFFSET('Smelter Look-up'!$E$4,$V7-4,0))</f>
        <v>CID000309</v>
      </c>
      <c r="G7" s="182" t="str">
        <f ca="1">IF(C7=$X$4,IF(ISERROR($V7),"Enter smelter details","RMI"),IF(ISERROR($V7),"",OFFSET('Smelter Look-up'!$F$4,$V7-4,0)))</f>
        <v>RMI</v>
      </c>
      <c r="H7" s="183">
        <f ca="1">IF(ISERROR($V7),"",OFFSET('Smelter Look-up'!$G$4,$V7-4,0))</f>
        <v>0</v>
      </c>
      <c r="I7" s="184" t="str">
        <f ca="1">IF(ISERROR($V7),"",OFFSET('Smelter Look-up'!$H$4,$V7-4,0))</f>
        <v>Pemali</v>
      </c>
      <c r="J7" s="184" t="str">
        <f ca="1">IF(ISERROR($V7),"",OFFSET('Smelter Look-up'!$I$4,$V7-4,0))</f>
        <v>Kepulauan Bangka Belitung</v>
      </c>
      <c r="K7" s="224"/>
      <c r="L7" s="224"/>
      <c r="M7" s="224"/>
      <c r="N7" s="224"/>
      <c r="O7" s="224"/>
      <c r="P7" s="185"/>
      <c r="Q7" s="225"/>
      <c r="R7" s="182" t="str">
        <f ca="1">IF(ISERROR($V7),"",OFFSET('Smelter Look-up'!$C$4,$V7-4,0)&amp;"")</f>
        <v>PT Aries Kencana Sejahtera</v>
      </c>
      <c r="S7" s="181" t="str">
        <f t="shared" ca="1" si="0"/>
        <v>ID</v>
      </c>
      <c r="T7" s="181" t="str">
        <f ca="1">IF(B7="","",IF(ISERROR(MATCH($J7,SorP!$B$1:$B$6279,0)),"",INDIRECT("'SorP'!$A$"&amp;MATCH($S7&amp;$J7,SorP!C:C,0))))</f>
        <v>ID-BB</v>
      </c>
      <c r="U7" s="201"/>
      <c r="V7" s="226">
        <f ca="1">IF(C7="",NA(),IF(OR(C7="Smelter not listed",C7="Smelter not yet identified"),MATCH($B7&amp;$D7,'Smelter Look-up'!$J:$J,0),MATCH($B7&amp;$C7,'Smelter Look-up'!$J:$J,0)))</f>
        <v>486</v>
      </c>
      <c r="X7" s="227">
        <f t="shared" ca="1" si="1"/>
        <v>0</v>
      </c>
      <c r="AB7" s="228" t="str">
        <f t="shared" ca="1" si="2"/>
        <v>TinPT Aries Kencana Sejahtera</v>
      </c>
    </row>
    <row r="8" spans="1:34" s="227" customFormat="1" ht="19.899999999999999" customHeight="1">
      <c r="A8" s="262" t="s">
        <v>1405</v>
      </c>
      <c r="B8" s="182" t="str">
        <f ca="1">IF(LEN(A8)=0,"",INDEX('Smelter Look-up'!$A:$A,MATCH($A8,'Smelter Look-up'!$E:$E,0)))</f>
        <v>Tin</v>
      </c>
      <c r="C8" s="186" t="str">
        <f ca="1">IF(LEN(A8)=0,"",INDEX('Smelter Look-up'!$C:$C,MATCH($A8,'Smelter Look-up'!$E:$E,0)))</f>
        <v>Dowa</v>
      </c>
      <c r="D8" s="230"/>
      <c r="E8" s="182" t="str">
        <f ca="1">IF(ISERROR($V8),"",OFFSET('Smelter Look-up'!$D$4,$V8-4,0)&amp;"")</f>
        <v>JAPAN</v>
      </c>
      <c r="F8" s="182" t="str">
        <f ca="1">IF(ISERROR($V8),"",OFFSET('Smelter Look-up'!$E$4,$V8-4,0))</f>
        <v>CID000402</v>
      </c>
      <c r="G8" s="182" t="str">
        <f ca="1">IF(C8=$X$4,IF(ISERROR($V8),"Enter smelter details","RMI"),IF(ISERROR($V8),"",OFFSET('Smelter Look-up'!$F$4,$V8-4,0)))</f>
        <v>RMI</v>
      </c>
      <c r="H8" s="183">
        <f ca="1">IF(ISERROR($V8),"",OFFSET('Smelter Look-up'!$G$4,$V8-4,0))</f>
        <v>0</v>
      </c>
      <c r="I8" s="184" t="str">
        <f ca="1">IF(ISERROR($V8),"",OFFSET('Smelter Look-up'!$H$4,$V8-4,0))</f>
        <v>Kosaka</v>
      </c>
      <c r="J8" s="184" t="str">
        <f ca="1">IF(ISERROR($V8),"",OFFSET('Smelter Look-up'!$I$4,$V8-4,0))</f>
        <v>Akita</v>
      </c>
      <c r="K8" s="224"/>
      <c r="L8" s="224"/>
      <c r="M8" s="224"/>
      <c r="N8" s="224"/>
      <c r="O8" s="224"/>
      <c r="P8" s="185"/>
      <c r="Q8" s="225"/>
      <c r="R8" s="182" t="str">
        <f ca="1">IF(ISERROR($V8),"",OFFSET('Smelter Look-up'!$C$4,$V8-4,0)&amp;"")</f>
        <v>Dowa</v>
      </c>
      <c r="S8" s="181" t="str">
        <f t="shared" ca="1" si="0"/>
        <v>JP</v>
      </c>
      <c r="T8" s="181" t="str">
        <f ca="1">IF(B8="","",IF(ISERROR(MATCH($J8,SorP!$B$1:$B$6279,0)),"",INDIRECT("'SorP'!$A$"&amp;MATCH($S8&amp;$J8,SorP!C:C,0))))</f>
        <v>JP-05</v>
      </c>
      <c r="U8" s="201"/>
      <c r="V8" s="226">
        <f ca="1">IF(C8="",NA(),IF(OR(C8="Smelter not listed",C8="Smelter not yet identified"),MATCH($B8&amp;$D8,'Smelter Look-up'!$J:$J,0),MATCH($B8&amp;$C8,'Smelter Look-up'!$J:$J,0)))</f>
        <v>417</v>
      </c>
      <c r="X8" s="227">
        <f t="shared" ca="1" si="1"/>
        <v>0</v>
      </c>
      <c r="AB8" s="228" t="str">
        <f t="shared" ca="1" si="2"/>
        <v>TinDowa</v>
      </c>
    </row>
    <row r="9" spans="1:34" s="227" customFormat="1" ht="19.899999999999999" customHeight="1">
      <c r="A9" s="262" t="s">
        <v>764</v>
      </c>
      <c r="B9" s="182" t="str">
        <f ca="1">IF(LEN(A9)=0,"",INDEX('Smelter Look-up'!$A:$A,MATCH($A9,'Smelter Look-up'!$E:$E,0)))</f>
        <v>Tin</v>
      </c>
      <c r="C9" s="186" t="str">
        <f ca="1">IF(LEN(A9)=0,"",INDEX('Smelter Look-up'!$C:$C,MATCH($A9,'Smelter Look-up'!$E:$E,0)))</f>
        <v>EM Vinto</v>
      </c>
      <c r="D9" s="230"/>
      <c r="E9" s="182" t="str">
        <f ca="1">IF(ISERROR($V9),"",OFFSET('Smelter Look-up'!$D$4,$V9-4,0)&amp;"")</f>
        <v>BOLIVIA (PLURINATIONAL STATE OF)</v>
      </c>
      <c r="F9" s="182" t="str">
        <f ca="1">IF(ISERROR($V9),"",OFFSET('Smelter Look-up'!$E$4,$V9-4,0))</f>
        <v>CID000438</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EM Vinto</v>
      </c>
      <c r="S9" s="181" t="str">
        <f t="shared" ca="1" si="0"/>
        <v>BO</v>
      </c>
      <c r="T9" s="181" t="str">
        <f ca="1">IF(B9="","",IF(ISERROR(MATCH($J9,SorP!$B$1:$B$6279,0)),"",INDIRECT("'SorP'!$A$"&amp;MATCH($S9&amp;$J9,SorP!C:C,0))))</f>
        <v>BO-O</v>
      </c>
      <c r="U9" s="201"/>
      <c r="V9" s="226">
        <f ca="1">IF(C9="",NA(),IF(OR(C9="Smelter not listed",C9="Smelter not yet identified"),MATCH($B9&amp;$D9,'Smelter Look-up'!$J:$J,0),MATCH($B9&amp;$C9,'Smelter Look-up'!$J:$J,0)))</f>
        <v>421</v>
      </c>
      <c r="X9" s="227">
        <f t="shared" ca="1" si="1"/>
        <v>0</v>
      </c>
      <c r="AB9" s="228" t="str">
        <f t="shared" ca="1" si="2"/>
        <v>TinEM Vinto</v>
      </c>
    </row>
    <row r="10" spans="1:34" s="227" customFormat="1" ht="19.899999999999999" customHeight="1">
      <c r="A10" s="262" t="s">
        <v>766</v>
      </c>
      <c r="B10" s="182" t="str">
        <f ca="1">IF(LEN(A10)=0,"",INDEX('Smelter Look-up'!$A:$A,MATCH($A10,'Smelter Look-up'!$E:$E,0)))</f>
        <v>Tin</v>
      </c>
      <c r="C10" s="186" t="str">
        <f ca="1">IF(LEN(A10)=0,"",INDEX('Smelter Look-up'!$C:$C,MATCH($A10,'Smelter Look-up'!$E:$E,0)))</f>
        <v>Fenix Metals</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c r="R10" s="182" t="str">
        <f ca="1">IF(ISERROR($V10),"",OFFSET('Smelter Look-up'!$C$4,$V10-4,0)&amp;"")</f>
        <v>Fenix Metals</v>
      </c>
      <c r="S10" s="181" t="str">
        <f t="shared" ca="1" si="0"/>
        <v>PL</v>
      </c>
      <c r="T10" s="181" t="str">
        <f ca="1">IF(B10="","",IF(ISERROR(MATCH($J10,SorP!$B$1:$B$6279,0)),"",INDIRECT("'SorP'!$A$"&amp;MATCH($S10&amp;$J10,SorP!C:C,0))))</f>
        <v>PL-18</v>
      </c>
      <c r="U10" s="201"/>
      <c r="V10" s="226">
        <f ca="1">IF(C10="",NA(),IF(OR(C10="Smelter not listed",C10="Smelter not yet identified"),MATCH($B10&amp;$D10,'Smelter Look-up'!$J:$J,0),MATCH($B10&amp;$C10,'Smelter Look-up'!$J:$J,0)))</f>
        <v>430</v>
      </c>
      <c r="X10" s="227">
        <f t="shared" ca="1" si="1"/>
        <v>0</v>
      </c>
      <c r="AB10" s="228" t="str">
        <f t="shared" ca="1" si="2"/>
        <v>TinFenix Metals</v>
      </c>
    </row>
    <row r="11" spans="1:34" s="227" customFormat="1" ht="19.899999999999999" customHeight="1">
      <c r="A11" s="262" t="s">
        <v>770</v>
      </c>
      <c r="B11" s="182" t="str">
        <f ca="1">IF(LEN(A11)=0,"",INDEX('Smelter Look-up'!$A:$A,MATCH($A11,'Smelter Look-up'!$E:$E,0)))</f>
        <v>Tin</v>
      </c>
      <c r="C11" s="186" t="str">
        <f ca="1">IF(LEN(A11)=0,"",INDEX('Smelter Look-up'!$C:$C,MATCH($A11,'Smelter Look-up'!$E:$E,0)))</f>
        <v>China Tin Group Co., Ltd.</v>
      </c>
      <c r="D11" s="230"/>
      <c r="E11" s="182" t="str">
        <f ca="1">IF(ISERROR($V11),"",OFFSET('Smelter Look-up'!$D$4,$V11-4,0)&amp;"")</f>
        <v>CHINA</v>
      </c>
      <c r="F11" s="182" t="str">
        <f ca="1">IF(ISERROR($V11),"",OFFSET('Smelter Look-up'!$E$4,$V11-4,0))</f>
        <v>CID001070</v>
      </c>
      <c r="G11" s="182" t="str">
        <f ca="1">IF(C11=$X$4,IF(ISERROR($V11),"Enter smelter details","RMI"),IF(ISERROR($V11),"",OFFSET('Smelter Look-up'!$F$4,$V11-4,0)))</f>
        <v>RMI</v>
      </c>
      <c r="H11" s="183">
        <f ca="1">IF(ISERROR($V11),"",OFFSET('Smelter Look-up'!$G$4,$V11-4,0))</f>
        <v>0</v>
      </c>
      <c r="I11" s="184" t="str">
        <f ca="1">IF(ISERROR($V11),"",OFFSET('Smelter Look-up'!$H$4,$V11-4,0))</f>
        <v>Laibin</v>
      </c>
      <c r="J11" s="184" t="str">
        <f ca="1">IF(ISERROR($V11),"",OFFSET('Smelter Look-up'!$I$4,$V11-4,0))</f>
        <v>Guangxi Zhuangzu Zizhiqu</v>
      </c>
      <c r="K11" s="224"/>
      <c r="L11" s="224"/>
      <c r="M11" s="224"/>
      <c r="N11" s="224"/>
      <c r="O11" s="224"/>
      <c r="P11" s="185"/>
      <c r="Q11" s="225"/>
      <c r="R11" s="182" t="str">
        <f ca="1">IF(ISERROR($V11),"",OFFSET('Smelter Look-up'!$C$4,$V11-4,0)&amp;"")</f>
        <v>China Tin Group Co., Ltd.</v>
      </c>
      <c r="S11" s="181" t="str">
        <f t="shared" ca="1" si="0"/>
        <v>CN</v>
      </c>
      <c r="T11" s="181" t="str">
        <f ca="1">IF(B11="","",IF(ISERROR(MATCH($J11,SorP!$B$1:$B$6279,0)),"",INDIRECT("'SorP'!$A$"&amp;MATCH($S11&amp;$J11,SorP!C:C,0))))</f>
        <v>CN-GX</v>
      </c>
      <c r="U11" s="201"/>
      <c r="V11" s="226">
        <f ca="1">IF(C11="",NA(),IF(OR(C11="Smelter not listed",C11="Smelter not yet identified"),MATCH($B11&amp;$D11,'Smelter Look-up'!$J:$J,0),MATCH($B11&amp;$C11,'Smelter Look-up'!$J:$J,0)))</f>
        <v>403</v>
      </c>
      <c r="X11" s="227">
        <f t="shared" ca="1" si="1"/>
        <v>0</v>
      </c>
      <c r="AB11" s="228" t="str">
        <f t="shared" ca="1" si="2"/>
        <v>TinChina Tin Group Co., Ltd.</v>
      </c>
    </row>
    <row r="12" spans="1:34" s="227" customFormat="1" ht="19.899999999999999" customHeight="1">
      <c r="A12" s="262" t="s">
        <v>771</v>
      </c>
      <c r="B12" s="182" t="str">
        <f ca="1">IF(LEN(A12)=0,"",INDEX('Smelter Look-up'!$A:$A,MATCH($A12,'Smelter Look-up'!$E:$E,0)))</f>
        <v>Tin</v>
      </c>
      <c r="C12" s="186" t="str">
        <f ca="1">IF(LEN(A12)=0,"",INDEX('Smelter Look-up'!$C:$C,MATCH($A12,'Smelter Look-up'!$E:$E,0)))</f>
        <v>Malaysia Smelting Corporation (MSC)</v>
      </c>
      <c r="D12" s="230"/>
      <c r="E12" s="182" t="str">
        <f ca="1">IF(ISERROR($V12),"",OFFSET('Smelter Look-up'!$D$4,$V12-4,0)&amp;"")</f>
        <v>MALAYSIA</v>
      </c>
      <c r="F12" s="182" t="str">
        <f ca="1">IF(ISERROR($V12),"",OFFSET('Smelter Look-up'!$E$4,$V12-4,0))</f>
        <v>CID001105</v>
      </c>
      <c r="G12" s="182" t="str">
        <f ca="1">IF(C12=$X$4,IF(ISERROR($V12),"Enter smelter details","RMI"),IF(ISERROR($V12),"",OFFSET('Smelter Look-up'!$F$4,$V12-4,0)))</f>
        <v>RMI</v>
      </c>
      <c r="H12" s="183">
        <f ca="1">IF(ISERROR($V12),"",OFFSET('Smelter Look-up'!$G$4,$V12-4,0))</f>
        <v>0</v>
      </c>
      <c r="I12" s="184" t="str">
        <f ca="1">IF(ISERROR($V12),"",OFFSET('Smelter Look-up'!$H$4,$V12-4,0))</f>
        <v>Butterworth</v>
      </c>
      <c r="J12" s="184" t="str">
        <f ca="1">IF(ISERROR($V12),"",OFFSET('Smelter Look-up'!$I$4,$V12-4,0))</f>
        <v>Pulau Pinang</v>
      </c>
      <c r="K12" s="224"/>
      <c r="L12" s="224"/>
      <c r="M12" s="224"/>
      <c r="N12" s="224"/>
      <c r="O12" s="224"/>
      <c r="P12" s="185"/>
      <c r="Q12" s="225"/>
      <c r="R12" s="182" t="str">
        <f ca="1">IF(ISERROR($V12),"",OFFSET('Smelter Look-up'!$C$4,$V12-4,0)&amp;"")</f>
        <v>Malaysia Smelting Corporation (MSC)</v>
      </c>
      <c r="S12" s="181" t="str">
        <f t="shared" ca="1" si="0"/>
        <v>MY</v>
      </c>
      <c r="T12" s="181" t="str">
        <f ca="1">IF(B12="","",IF(ISERROR(MATCH($J12,SorP!$B$1:$B$6279,0)),"",INDIRECT("'SorP'!$A$"&amp;MATCH($S12&amp;$J12,SorP!C:C,0))))</f>
        <v>MY-07</v>
      </c>
      <c r="U12" s="201"/>
      <c r="V12" s="226">
        <f ca="1">IF(C12="",NA(),IF(OR(C12="Smelter not listed",C12="Smelter not yet identified"),MATCH($B12&amp;$D12,'Smelter Look-up'!$J:$J,0),MATCH($B12&amp;$C12,'Smelter Look-up'!$J:$J,0)))</f>
        <v>458</v>
      </c>
      <c r="X12" s="227">
        <f t="shared" ca="1" si="1"/>
        <v>0</v>
      </c>
      <c r="AB12" s="228" t="str">
        <f t="shared" ca="1" si="2"/>
        <v>TinMalaysia Smelting Corporation (MSC)</v>
      </c>
    </row>
    <row r="13" spans="1:34" s="227" customFormat="1" ht="19.899999999999999" customHeight="1">
      <c r="A13" s="262" t="s">
        <v>1781</v>
      </c>
      <c r="B13" s="182" t="str">
        <f ca="1">IF(LEN(A13)=0,"",INDEX('Smelter Look-up'!$A:$A,MATCH($A13,'Smelter Look-up'!$E:$E,0)))</f>
        <v>Tin</v>
      </c>
      <c r="C13" s="186" t="str">
        <f ca="1">IF(LEN(A13)=0,"",INDEX('Smelter Look-up'!$C:$C,MATCH($A13,'Smelter Look-up'!$E:$E,0)))</f>
        <v>Metallic Resources, Inc.</v>
      </c>
      <c r="D13" s="230"/>
      <c r="E13" s="182" t="str">
        <f ca="1">IF(ISERROR($V13),"",OFFSET('Smelter Look-up'!$D$4,$V13-4,0)&amp;"")</f>
        <v>UNITED STATES OF AMERICA</v>
      </c>
      <c r="F13" s="182" t="str">
        <f ca="1">IF(ISERROR($V13),"",OFFSET('Smelter Look-up'!$E$4,$V13-4,0))</f>
        <v>CID001142</v>
      </c>
      <c r="G13" s="182" t="str">
        <f ca="1">IF(C13=$X$4,IF(ISERROR($V13),"Enter smelter details","RMI"),IF(ISERROR($V13),"",OFFSET('Smelter Look-up'!$F$4,$V13-4,0)))</f>
        <v>RMI</v>
      </c>
      <c r="H13" s="183">
        <f ca="1">IF(ISERROR($V13),"",OFFSET('Smelter Look-up'!$G$4,$V13-4,0))</f>
        <v>0</v>
      </c>
      <c r="I13" s="184" t="str">
        <f ca="1">IF(ISERROR($V13),"",OFFSET('Smelter Look-up'!$H$4,$V13-4,0))</f>
        <v>Twinsburg</v>
      </c>
      <c r="J13" s="184" t="str">
        <f ca="1">IF(ISERROR($V13),"",OFFSET('Smelter Look-up'!$I$4,$V13-4,0))</f>
        <v>Ohio</v>
      </c>
      <c r="K13" s="224"/>
      <c r="L13" s="224"/>
      <c r="M13" s="224"/>
      <c r="N13" s="224"/>
      <c r="O13" s="224"/>
      <c r="P13" s="185"/>
      <c r="Q13" s="225"/>
      <c r="R13" s="182" t="str">
        <f ca="1">IF(ISERROR($V13),"",OFFSET('Smelter Look-up'!$C$4,$V13-4,0)&amp;"")</f>
        <v>Metallic Resources, Inc.</v>
      </c>
      <c r="S13" s="181" t="str">
        <f t="shared" ca="1" si="0"/>
        <v>US</v>
      </c>
      <c r="T13" s="181" t="str">
        <f ca="1">IF(B13="","",IF(ISERROR(MATCH($J13,SorP!$B$1:$B$6279,0)),"",INDIRECT("'SorP'!$A$"&amp;MATCH($S13&amp;$J13,SorP!C:C,0))))</f>
        <v>US-OH</v>
      </c>
      <c r="U13" s="201"/>
      <c r="V13" s="226">
        <f ca="1">IF(C13="",NA(),IF(OR(C13="Smelter not listed",C13="Smelter not yet identified"),MATCH($B13&amp;$D13,'Smelter Look-up'!$J:$J,0),MATCH($B13&amp;$C13,'Smelter Look-up'!$J:$J,0)))</f>
        <v>462</v>
      </c>
      <c r="X13" s="227">
        <f t="shared" ca="1" si="1"/>
        <v>0</v>
      </c>
      <c r="AB13" s="228" t="str">
        <f t="shared" ca="1" si="2"/>
        <v>TinMetallic Resources, Inc.</v>
      </c>
    </row>
    <row r="14" spans="1:34" s="227" customFormat="1" ht="19.899999999999999" customHeight="1">
      <c r="A14" s="262" t="s">
        <v>772</v>
      </c>
      <c r="B14" s="182" t="str">
        <f ca="1">IF(LEN(A14)=0,"",INDEX('Smelter Look-up'!$A:$A,MATCH($A14,'Smelter Look-up'!$E:$E,0)))</f>
        <v>Tin</v>
      </c>
      <c r="C14" s="186" t="str">
        <f ca="1">IF(LEN(A14)=0,"",INDEX('Smelter Look-up'!$C:$C,MATCH($A14,'Smelter Look-up'!$E:$E,0)))</f>
        <v>Mineracao Taboca S.A.</v>
      </c>
      <c r="D14" s="230"/>
      <c r="E14" s="182" t="str">
        <f ca="1">IF(ISERROR($V14),"",OFFSET('Smelter Look-up'!$D$4,$V14-4,0)&amp;"")</f>
        <v>BRAZIL</v>
      </c>
      <c r="F14" s="182" t="str">
        <f ca="1">IF(ISERROR($V14),"",OFFSET('Smelter Look-up'!$E$4,$V14-4,0))</f>
        <v>CID001173</v>
      </c>
      <c r="G14" s="182" t="str">
        <f ca="1">IF(C14=$X$4,IF(ISERROR($V14),"Enter smelter details","RMI"),IF(ISERROR($V14),"",OFFSET('Smelter Look-up'!$F$4,$V14-4,0)))</f>
        <v>RMI</v>
      </c>
      <c r="H14" s="183">
        <f ca="1">IF(ISERROR($V14),"",OFFSET('Smelter Look-up'!$G$4,$V14-4,0))</f>
        <v>0</v>
      </c>
      <c r="I14" s="184" t="str">
        <f ca="1">IF(ISERROR($V14),"",OFFSET('Smelter Look-up'!$H$4,$V14-4,0))</f>
        <v>Bairro Guarapiranga</v>
      </c>
      <c r="J14" s="184" t="str">
        <f ca="1">IF(ISERROR($V14),"",OFFSET('Smelter Look-up'!$I$4,$V14-4,0))</f>
        <v>São Paulo</v>
      </c>
      <c r="K14" s="224"/>
      <c r="L14" s="224"/>
      <c r="M14" s="224"/>
      <c r="N14" s="224"/>
      <c r="O14" s="224"/>
      <c r="P14" s="185"/>
      <c r="Q14" s="225"/>
      <c r="R14" s="182" t="str">
        <f ca="1">IF(ISERROR($V14),"",OFFSET('Smelter Look-up'!$C$4,$V14-4,0)&amp;"")</f>
        <v>Mineracao Taboca S.A.</v>
      </c>
      <c r="S14" s="181" t="str">
        <f t="shared" ca="1" si="0"/>
        <v>BR</v>
      </c>
      <c r="T14" s="181" t="str">
        <f ca="1">IF(B14="","",IF(ISERROR(MATCH($J14,SorP!$B$1:$B$6279,0)),"",INDIRECT("'SorP'!$A$"&amp;MATCH($S14&amp;$J14,SorP!C:C,0))))</f>
        <v>BR-SP</v>
      </c>
      <c r="U14" s="201"/>
      <c r="V14" s="226">
        <f ca="1">IF(C14="",NA(),IF(OR(C14="Smelter not listed",C14="Smelter not yet identified"),MATCH($B14&amp;$D14,'Smelter Look-up'!$J:$J,0),MATCH($B14&amp;$C14,'Smelter Look-up'!$J:$J,0)))</f>
        <v>465</v>
      </c>
      <c r="X14" s="227">
        <f t="shared" ca="1" si="1"/>
        <v>0</v>
      </c>
      <c r="AB14" s="228" t="str">
        <f t="shared" ca="1" si="2"/>
        <v>TinMineracao Taboca S.A.</v>
      </c>
    </row>
    <row r="15" spans="1:34" s="227" customFormat="1" ht="19.899999999999999" customHeight="1">
      <c r="A15" s="262" t="s">
        <v>773</v>
      </c>
      <c r="B15" s="182" t="str">
        <f ca="1">IF(LEN(A15)=0,"",INDEX('Smelter Look-up'!$A:$A,MATCH($A15,'Smelter Look-up'!$E:$E,0)))</f>
        <v>Tin</v>
      </c>
      <c r="C15" s="186" t="str">
        <f ca="1">IF(LEN(A15)=0,"",INDEX('Smelter Look-up'!$C:$C,MATCH($A15,'Smelter Look-up'!$E:$E,0)))</f>
        <v>Minsur</v>
      </c>
      <c r="D15" s="230"/>
      <c r="E15" s="182" t="str">
        <f ca="1">IF(ISERROR($V15),"",OFFSET('Smelter Look-up'!$D$4,$V15-4,0)&amp;"")</f>
        <v>PERU</v>
      </c>
      <c r="F15" s="182" t="str">
        <f ca="1">IF(ISERROR($V15),"",OFFSET('Smelter Look-up'!$E$4,$V15-4,0))</f>
        <v>CID001182</v>
      </c>
      <c r="G15" s="182" t="str">
        <f ca="1">IF(C15=$X$4,IF(ISERROR($V15),"Enter smelter details","RMI"),IF(ISERROR($V15),"",OFFSET('Smelter Look-up'!$F$4,$V15-4,0)))</f>
        <v>RMI</v>
      </c>
      <c r="H15" s="183">
        <f ca="1">IF(ISERROR($V15),"",OFFSET('Smelter Look-up'!$G$4,$V15-4,0))</f>
        <v>0</v>
      </c>
      <c r="I15" s="184" t="str">
        <f ca="1">IF(ISERROR($V15),"",OFFSET('Smelter Look-up'!$H$4,$V15-4,0))</f>
        <v>Paracas</v>
      </c>
      <c r="J15" s="184" t="str">
        <f ca="1">IF(ISERROR($V15),"",OFFSET('Smelter Look-up'!$I$4,$V15-4,0))</f>
        <v>Ika</v>
      </c>
      <c r="K15" s="224"/>
      <c r="L15" s="224"/>
      <c r="M15" s="224"/>
      <c r="N15" s="224"/>
      <c r="O15" s="224"/>
      <c r="P15" s="185"/>
      <c r="Q15" s="225"/>
      <c r="R15" s="182" t="str">
        <f ca="1">IF(ISERROR($V15),"",OFFSET('Smelter Look-up'!$C$4,$V15-4,0)&amp;"")</f>
        <v>Minsur</v>
      </c>
      <c r="S15" s="181" t="str">
        <f t="shared" ca="1" si="0"/>
        <v>PE</v>
      </c>
      <c r="T15" s="181" t="str">
        <f ca="1">IF(B15="","",IF(ISERROR(MATCH($J15,SorP!$B$1:$B$6279,0)),"",INDIRECT("'SorP'!$A$"&amp;MATCH($S15&amp;$J15,SorP!C:C,0))))</f>
        <v>PE-ICA</v>
      </c>
      <c r="U15" s="201"/>
      <c r="V15" s="226">
        <f ca="1">IF(C15="",NA(),IF(OR(C15="Smelter not listed",C15="Smelter not yet identified"),MATCH($B15&amp;$D15,'Smelter Look-up'!$J:$J,0),MATCH($B15&amp;$C15,'Smelter Look-up'!$J:$J,0)))</f>
        <v>470</v>
      </c>
      <c r="X15" s="227">
        <f t="shared" ca="1" si="1"/>
        <v>0</v>
      </c>
      <c r="AB15" s="228" t="str">
        <f t="shared" ca="1" si="2"/>
        <v>TinMinsur</v>
      </c>
    </row>
    <row r="16" spans="1:34" s="227" customFormat="1" ht="19.899999999999999" customHeight="1">
      <c r="A16" s="262" t="s">
        <v>774</v>
      </c>
      <c r="B16" s="182" t="str">
        <f ca="1">IF(LEN(A16)=0,"",INDEX('Smelter Look-up'!$A:$A,MATCH($A16,'Smelter Look-up'!$E:$E,0)))</f>
        <v>Tin</v>
      </c>
      <c r="C16" s="186" t="str">
        <f ca="1">IF(LEN(A16)=0,"",INDEX('Smelter Look-up'!$C:$C,MATCH($A16,'Smelter Look-up'!$E:$E,0)))</f>
        <v>Mitsubishi Materials Corporation</v>
      </c>
      <c r="D16" s="230"/>
      <c r="E16" s="182" t="str">
        <f ca="1">IF(ISERROR($V16),"",OFFSET('Smelter Look-up'!$D$4,$V16-4,0)&amp;"")</f>
        <v>JAPAN</v>
      </c>
      <c r="F16" s="182" t="str">
        <f ca="1">IF(ISERROR($V16),"",OFFSET('Smelter Look-up'!$E$4,$V16-4,0))</f>
        <v>CID001191</v>
      </c>
      <c r="G16" s="182" t="str">
        <f ca="1">IF(C16=$X$4,IF(ISERROR($V16),"Enter smelter details","RMI"),IF(ISERROR($V16),"",OFFSET('Smelter Look-up'!$F$4,$V16-4,0)))</f>
        <v>RMI</v>
      </c>
      <c r="H16" s="183">
        <f ca="1">IF(ISERROR($V16),"",OFFSET('Smelter Look-up'!$G$4,$V16-4,0))</f>
        <v>0</v>
      </c>
      <c r="I16" s="184" t="str">
        <f ca="1">IF(ISERROR($V16),"",OFFSET('Smelter Look-up'!$H$4,$V16-4,0))</f>
        <v>Tokyo</v>
      </c>
      <c r="J16" s="184" t="str">
        <f ca="1">IF(ISERROR($V16),"",OFFSET('Smelter Look-up'!$I$4,$V16-4,0))</f>
        <v>Tokyo</v>
      </c>
      <c r="K16" s="224"/>
      <c r="L16" s="224"/>
      <c r="M16" s="224"/>
      <c r="N16" s="224"/>
      <c r="O16" s="224"/>
      <c r="P16" s="185"/>
      <c r="Q16" s="225"/>
      <c r="R16" s="182" t="str">
        <f ca="1">IF(ISERROR($V16),"",OFFSET('Smelter Look-up'!$C$4,$V16-4,0)&amp;"")</f>
        <v>Mitsubishi Materials Corporation</v>
      </c>
      <c r="S16" s="181" t="str">
        <f t="shared" ca="1" si="0"/>
        <v>JP</v>
      </c>
      <c r="T16" s="181" t="str">
        <f ca="1">IF(B16="","",IF(ISERROR(MATCH($J16,SorP!$B$1:$B$6279,0)),"",INDIRECT("'SorP'!$A$"&amp;MATCH($S16&amp;$J16,SorP!C:C,0))))</f>
        <v>JP-13</v>
      </c>
      <c r="U16" s="201"/>
      <c r="V16" s="226">
        <f ca="1">IF(C16="",NA(),IF(OR(C16="Smelter not listed",C16="Smelter not yet identified"),MATCH($B16&amp;$D16,'Smelter Look-up'!$J:$J,0),MATCH($B16&amp;$C16,'Smelter Look-up'!$J:$J,0)))</f>
        <v>471</v>
      </c>
      <c r="X16" s="227">
        <f t="shared" ca="1" si="1"/>
        <v>0</v>
      </c>
      <c r="AB16" s="228" t="str">
        <f t="shared" ca="1" si="2"/>
        <v>TinMitsubishi Materials Corporation</v>
      </c>
    </row>
    <row r="17" spans="1:28" s="227" customFormat="1" ht="19.899999999999999" customHeight="1">
      <c r="A17" s="181" t="s">
        <v>1788</v>
      </c>
      <c r="B17" s="182" t="str">
        <f ca="1">IF(LEN(A17)=0,"",INDEX('Smelter Look-up'!$A:$A,MATCH($A17,'Smelter Look-up'!$E:$E,0)))</f>
        <v>Tin</v>
      </c>
      <c r="C17" s="186" t="str">
        <f ca="1">IF(LEN(A17)=0,"",INDEX('Smelter Look-up'!$C:$C,MATCH($A17,'Smelter Look-up'!$E:$E,0)))</f>
        <v>Jiangxi New Nanshan Technology Ltd.</v>
      </c>
      <c r="D17" s="230"/>
      <c r="E17" s="182" t="str">
        <f ca="1">IF(ISERROR($V17),"",OFFSET('Smelter Look-up'!$D$4,$V17-4,0)&amp;"")</f>
        <v>CHINA</v>
      </c>
      <c r="F17" s="182" t="str">
        <f ca="1">IF(ISERROR($V17),"",OFFSET('Smelter Look-up'!$E$4,$V17-4,0))</f>
        <v>CID001231</v>
      </c>
      <c r="G17" s="182" t="str">
        <f ca="1">IF(C17=$X$4,IF(ISERROR($V17),"Enter smelter details","RMI"),IF(ISERROR($V17),"",OFFSET('Smelter Look-up'!$F$4,$V17-4,0)))</f>
        <v>RMI</v>
      </c>
      <c r="H17" s="183">
        <f ca="1">IF(ISERROR($V17),"",OFFSET('Smelter Look-up'!$G$4,$V17-4,0))</f>
        <v>0</v>
      </c>
      <c r="I17" s="184" t="str">
        <f ca="1">IF(ISERROR($V17),"",OFFSET('Smelter Look-up'!$H$4,$V17-4,0))</f>
        <v>Ganzhou</v>
      </c>
      <c r="J17" s="184" t="str">
        <f ca="1">IF(ISERROR($V17),"",OFFSET('Smelter Look-up'!$I$4,$V17-4,0))</f>
        <v>Jiangxi Sheng</v>
      </c>
      <c r="K17" s="224"/>
      <c r="L17" s="224"/>
      <c r="M17" s="224"/>
      <c r="N17" s="224"/>
      <c r="O17" s="224"/>
      <c r="P17" s="185"/>
      <c r="Q17" s="225"/>
      <c r="R17" s="182" t="str">
        <f ca="1">IF(ISERROR($V17),"",OFFSET('Smelter Look-up'!$C$4,$V17-4,0)&amp;"")</f>
        <v>Jiangxi New Nanshan Technology Ltd.</v>
      </c>
      <c r="S17" s="181" t="str">
        <f t="shared" ca="1" si="0"/>
        <v>CN</v>
      </c>
      <c r="T17" s="181" t="str">
        <f ca="1">IF(B17="","",IF(ISERROR(MATCH($J17,SorP!$B$1:$B$6279,0)),"",INDIRECT("'SorP'!$A$"&amp;MATCH($S17&amp;$J17,SorP!C:C,0))))</f>
        <v>CN-JX</v>
      </c>
      <c r="U17" s="201"/>
      <c r="V17" s="226">
        <f ca="1">IF(C17="",NA(),IF(OR(C17="Smelter not listed",C17="Smelter not yet identified"),MATCH($B17&amp;$D17,'Smelter Look-up'!$J:$J,0),MATCH($B17&amp;$C17,'Smelter Look-up'!$J:$J,0)))</f>
        <v>450</v>
      </c>
      <c r="X17" s="227">
        <f t="shared" ca="1" si="1"/>
        <v>0</v>
      </c>
      <c r="AB17" s="228" t="str">
        <f t="shared" ca="1" si="2"/>
        <v>TinJiangxi New Nanshan Technology Ltd.</v>
      </c>
    </row>
    <row r="18" spans="1:28" s="227" customFormat="1" ht="63.75">
      <c r="A18" s="181" t="s">
        <v>777</v>
      </c>
      <c r="B18" s="182" t="str">
        <f ca="1">IF(LEN(A18)=0,"",INDEX('Smelter Look-up'!$A:$A,MATCH($A18,'Smelter Look-up'!$E:$E,0)))</f>
        <v>Tin</v>
      </c>
      <c r="C18" s="186" t="str">
        <f ca="1">IF(LEN(A18)=0,"",INDEX('Smelter Look-up'!$C:$C,MATCH($A18,'Smelter Look-up'!$E:$E,0)))</f>
        <v>Operaciones Metalurgicas S.A.</v>
      </c>
      <c r="D18" s="230"/>
      <c r="E18" s="182" t="str">
        <f ca="1">IF(ISERROR($V18),"",OFFSET('Smelter Look-up'!$D$4,$V18-4,0)&amp;"")</f>
        <v>BOLIVIA (PLURINATIONAL STATE OF)</v>
      </c>
      <c r="F18" s="182" t="str">
        <f ca="1">IF(ISERROR($V18),"",OFFSET('Smelter Look-up'!$E$4,$V18-4,0))</f>
        <v>CID001337</v>
      </c>
      <c r="G18" s="182" t="str">
        <f ca="1">IF(C18=$X$4,IF(ISERROR($V18),"Enter smelter details","RMI"),IF(ISERROR($V18),"",OFFSET('Smelter Look-up'!$F$4,$V18-4,0)))</f>
        <v>RMI</v>
      </c>
      <c r="H18" s="183">
        <f ca="1">IF(ISERROR($V18),"",OFFSET('Smelter Look-up'!$G$4,$V18-4,0))</f>
        <v>0</v>
      </c>
      <c r="I18" s="184" t="str">
        <f ca="1">IF(ISERROR($V18),"",OFFSET('Smelter Look-up'!$H$4,$V18-4,0))</f>
        <v>Oruro</v>
      </c>
      <c r="J18" s="184" t="str">
        <f ca="1">IF(ISERROR($V18),"",OFFSET('Smelter Look-up'!$I$4,$V18-4,0))</f>
        <v>Oruro</v>
      </c>
      <c r="K18" s="224"/>
      <c r="L18" s="224"/>
      <c r="M18" s="224"/>
      <c r="N18" s="224"/>
      <c r="O18" s="224"/>
      <c r="P18" s="185"/>
      <c r="Q18" s="225"/>
      <c r="R18" s="182" t="str">
        <f ca="1">IF(ISERROR($V18),"",OFFSET('Smelter Look-up'!$C$4,$V18-4,0)&amp;"")</f>
        <v>Operaciones Metalurgicas S.A.</v>
      </c>
      <c r="S18" s="181" t="str">
        <f t="shared" ca="1" si="0"/>
        <v>BO</v>
      </c>
      <c r="T18" s="181" t="str">
        <f ca="1">IF(B18="","",IF(ISERROR(MATCH($J18,SorP!$B$1:$B$6279,0)),"",INDIRECT("'SorP'!$A$"&amp;MATCH($S18&amp;$J18,SorP!C:C,0))))</f>
        <v>BO-O</v>
      </c>
      <c r="U18" s="201"/>
      <c r="V18" s="226">
        <f ca="1">IF(C18="",NA(),IF(OR(C18="Smelter not listed",C18="Smelter not yet identified"),MATCH($B18&amp;$D18,'Smelter Look-up'!$J:$J,0),MATCH($B18&amp;$C18,'Smelter Look-up'!$J:$J,0)))</f>
        <v>482</v>
      </c>
      <c r="X18" s="227">
        <f t="shared" ca="1" si="1"/>
        <v>0</v>
      </c>
      <c r="AB18" s="228" t="str">
        <f t="shared" ca="1" si="2"/>
        <v>TinOperaciones Metalurgicas S.A.</v>
      </c>
    </row>
    <row r="19" spans="1:28" s="227" customFormat="1" ht="63.75">
      <c r="A19" s="181" t="s">
        <v>778</v>
      </c>
      <c r="B19" s="182" t="str">
        <f ca="1">IF(LEN(A19)=0,"",INDEX('Smelter Look-up'!$A:$A,MATCH($A19,'Smelter Look-up'!$E:$E,0)))</f>
        <v>Tin</v>
      </c>
      <c r="C19" s="186" t="str">
        <f ca="1">IF(LEN(A19)=0,"",INDEX('Smelter Look-up'!$C:$C,MATCH($A19,'Smelter Look-up'!$E:$E,0)))</f>
        <v>PT Artha Cipta Langgeng</v>
      </c>
      <c r="D19" s="230"/>
      <c r="E19" s="182" t="str">
        <f ca="1">IF(ISERROR($V19),"",OFFSET('Smelter Look-up'!$D$4,$V19-4,0)&amp;"")</f>
        <v>INDONESIA</v>
      </c>
      <c r="F19" s="182" t="str">
        <f ca="1">IF(ISERROR($V19),"",OFFSET('Smelter Look-up'!$E$4,$V19-4,0))</f>
        <v>CID001399</v>
      </c>
      <c r="G19" s="182" t="str">
        <f ca="1">IF(C19=$X$4,IF(ISERROR($V19),"Enter smelter details","RMI"),IF(ISERROR($V19),"",OFFSET('Smelter Look-up'!$F$4,$V19-4,0)))</f>
        <v>RMI</v>
      </c>
      <c r="H19" s="183">
        <f ca="1">IF(ISERROR($V19),"",OFFSET('Smelter Look-up'!$G$4,$V19-4,0))</f>
        <v>0</v>
      </c>
      <c r="I19" s="184" t="str">
        <f ca="1">IF(ISERROR($V19),"",OFFSET('Smelter Look-up'!$H$4,$V19-4,0))</f>
        <v>Sungailiat</v>
      </c>
      <c r="J19" s="184" t="str">
        <f ca="1">IF(ISERROR($V19),"",OFFSET('Smelter Look-up'!$I$4,$V19-4,0))</f>
        <v>Kepulauan Bangka Belitung</v>
      </c>
      <c r="K19" s="224"/>
      <c r="L19" s="224"/>
      <c r="M19" s="224"/>
      <c r="N19" s="224"/>
      <c r="O19" s="224"/>
      <c r="P19" s="185"/>
      <c r="Q19" s="225"/>
      <c r="R19" s="182" t="str">
        <f ca="1">IF(ISERROR($V19),"",OFFSET('Smelter Look-up'!$C$4,$V19-4,0)&amp;"")</f>
        <v>PT Artha Cipta Langgeng</v>
      </c>
      <c r="S19" s="181" t="str">
        <f t="shared" ca="1" si="0"/>
        <v>ID</v>
      </c>
      <c r="T19" s="181" t="str">
        <f ca="1">IF(B19="","",IF(ISERROR(MATCH($J19,SorP!$B$1:$B$6279,0)),"",INDIRECT("'SorP'!$A$"&amp;MATCH($S19&amp;$J19,SorP!C:C,0))))</f>
        <v>ID-BB</v>
      </c>
      <c r="U19" s="201"/>
      <c r="V19" s="226">
        <f ca="1">IF(C19="",NA(),IF(OR(C19="Smelter not listed",C19="Smelter not yet identified"),MATCH($B19&amp;$D19,'Smelter Look-up'!$J:$J,0),MATCH($B19&amp;$C19,'Smelter Look-up'!$J:$J,0)))</f>
        <v>487</v>
      </c>
      <c r="X19" s="227">
        <f t="shared" ca="1" si="1"/>
        <v>0</v>
      </c>
      <c r="AB19" s="228" t="str">
        <f t="shared" ca="1" si="2"/>
        <v>TinPT Artha Cipta Langgeng</v>
      </c>
    </row>
    <row r="20" spans="1:28" s="227" customFormat="1" ht="51">
      <c r="A20" s="181" t="s">
        <v>15479</v>
      </c>
      <c r="B20" s="182" t="str">
        <f ca="1">IF(LEN(A20)=0,"",INDEX('Smelter Look-up'!$A:$A,MATCH($A20,'Smelter Look-up'!$E:$E,0)))</f>
        <v>Tin</v>
      </c>
      <c r="C20" s="186" t="str">
        <f ca="1">IF(LEN(A20)=0,"",INDEX('Smelter Look-up'!$C:$C,MATCH($A20,'Smelter Look-up'!$E:$E,0)))</f>
        <v>PT Babel Inti Perkasa</v>
      </c>
      <c r="D20" s="230"/>
      <c r="E20" s="182" t="str">
        <f ca="1">IF(ISERROR($V20),"",OFFSET('Smelter Look-up'!$D$4,$V20-4,0)&amp;"")</f>
        <v>INDONESIA</v>
      </c>
      <c r="F20" s="182" t="str">
        <f ca="1">IF(ISERROR($V20),"",OFFSET('Smelter Look-up'!$E$4,$V20-4,0))</f>
        <v>CID001402</v>
      </c>
      <c r="G20" s="182" t="str">
        <f ca="1">IF(C20=$X$4,IF(ISERROR($V20),"Enter smelter details","RMI"),IF(ISERROR($V20),"",OFFSET('Smelter Look-up'!$F$4,$V20-4,0)))</f>
        <v>RMI</v>
      </c>
      <c r="H20" s="183">
        <f ca="1">IF(ISERROR($V20),"",OFFSET('Smelter Look-up'!$G$4,$V20-4,0))</f>
        <v>0</v>
      </c>
      <c r="I20" s="184" t="str">
        <f ca="1">IF(ISERROR($V20),"",OFFSET('Smelter Look-up'!$H$4,$V20-4,0))</f>
        <v>Lintang</v>
      </c>
      <c r="J20" s="184" t="str">
        <f ca="1">IF(ISERROR($V20),"",OFFSET('Smelter Look-up'!$I$4,$V20-4,0))</f>
        <v>Kepulauan Bangka Belitung</v>
      </c>
      <c r="K20" s="224"/>
      <c r="L20" s="224"/>
      <c r="M20" s="224"/>
      <c r="N20" s="224"/>
      <c r="O20" s="224"/>
      <c r="P20" s="185"/>
      <c r="Q20" s="225"/>
      <c r="R20" s="182" t="str">
        <f ca="1">IF(ISERROR($V20),"",OFFSET('Smelter Look-up'!$C$4,$V20-4,0)&amp;"")</f>
        <v>PT Babel Inti Perkasa</v>
      </c>
      <c r="S20" s="181" t="str">
        <f t="shared" ca="1" si="0"/>
        <v>ID</v>
      </c>
      <c r="T20" s="181" t="str">
        <f ca="1">IF(B20="","",IF(ISERROR(MATCH($J20,SorP!$B$1:$B$6279,0)),"",INDIRECT("'SorP'!$A$"&amp;MATCH($S20&amp;$J20,SorP!C:C,0))))</f>
        <v>ID-BB</v>
      </c>
      <c r="U20" s="201"/>
      <c r="V20" s="226">
        <f ca="1">IF(C20="",NA(),IF(OR(C20="Smelter not listed",C20="Smelter not yet identified"),MATCH($B20&amp;$D20,'Smelter Look-up'!$J:$J,0),MATCH($B20&amp;$C20,'Smelter Look-up'!$J:$J,0)))</f>
        <v>489</v>
      </c>
      <c r="X20" s="227">
        <f t="shared" ca="1" si="1"/>
        <v>0</v>
      </c>
      <c r="AB20" s="228" t="str">
        <f t="shared" ca="1" si="2"/>
        <v>TinPT Babel Inti Perkasa</v>
      </c>
    </row>
    <row r="21" spans="1:28" s="227" customFormat="1" ht="63.75">
      <c r="A21" s="181" t="s">
        <v>15108</v>
      </c>
      <c r="B21" s="182" t="str">
        <f ca="1">IF(LEN(A21)=0,"",INDEX('Smelter Look-up'!$A:$A,MATCH($A21,'Smelter Look-up'!$E:$E,0)))</f>
        <v>Tin</v>
      </c>
      <c r="C21" s="186" t="str">
        <f ca="1">IF(LEN(A21)=0,"",INDEX('Smelter Look-up'!$C:$C,MATCH($A21,'Smelter Look-up'!$E:$E,0)))</f>
        <v>PT Babel Surya Alam Lestari</v>
      </c>
      <c r="D21" s="230"/>
      <c r="E21" s="182" t="str">
        <f ca="1">IF(ISERROR($V21),"",OFFSET('Smelter Look-up'!$D$4,$V21-4,0)&amp;"")</f>
        <v>INDONESIA</v>
      </c>
      <c r="F21" s="182" t="str">
        <f ca="1">IF(ISERROR($V21),"",OFFSET('Smelter Look-up'!$E$4,$V21-4,0))</f>
        <v>CID001406</v>
      </c>
      <c r="G21" s="182" t="str">
        <f ca="1">IF(C21=$X$4,IF(ISERROR($V21),"Enter smelter details","RMI"),IF(ISERROR($V21),"",OFFSET('Smelter Look-up'!$F$4,$V21-4,0)))</f>
        <v>RMI</v>
      </c>
      <c r="H21" s="183">
        <f ca="1">IF(ISERROR($V21),"",OFFSET('Smelter Look-up'!$G$4,$V21-4,0))</f>
        <v>0</v>
      </c>
      <c r="I21" s="184" t="str">
        <f ca="1">IF(ISERROR($V21),"",OFFSET('Smelter Look-up'!$H$4,$V21-4,0))</f>
        <v>Badau</v>
      </c>
      <c r="J21" s="184" t="str">
        <f ca="1">IF(ISERROR($V21),"",OFFSET('Smelter Look-up'!$I$4,$V21-4,0))</f>
        <v>Kepulauan Bangka Belitung</v>
      </c>
      <c r="K21" s="224"/>
      <c r="L21" s="224"/>
      <c r="M21" s="224"/>
      <c r="N21" s="224"/>
      <c r="O21" s="224"/>
      <c r="P21" s="185"/>
      <c r="Q21" s="225"/>
      <c r="R21" s="182" t="str">
        <f ca="1">IF(ISERROR($V21),"",OFFSET('Smelter Look-up'!$C$4,$V21-4,0)&amp;"")</f>
        <v>PT Babel Surya Alam Lestari</v>
      </c>
      <c r="S21" s="181" t="str">
        <f t="shared" ca="1" si="0"/>
        <v>ID</v>
      </c>
      <c r="T21" s="181" t="str">
        <f ca="1">IF(B21="","",IF(ISERROR(MATCH($J21,SorP!$B$1:$B$6279,0)),"",INDIRECT("'SorP'!$A$"&amp;MATCH($S21&amp;$J21,SorP!C:C,0))))</f>
        <v>ID-BB</v>
      </c>
      <c r="U21" s="201"/>
      <c r="V21" s="226">
        <f ca="1">IF(C21="",NA(),IF(OR(C21="Smelter not listed",C21="Smelter not yet identified"),MATCH($B21&amp;$D21,'Smelter Look-up'!$J:$J,0),MATCH($B21&amp;$C21,'Smelter Look-up'!$J:$J,0)))</f>
        <v>490</v>
      </c>
      <c r="X21" s="227">
        <f t="shared" ca="1" si="1"/>
        <v>0</v>
      </c>
      <c r="AB21" s="228" t="str">
        <f t="shared" ca="1" si="2"/>
        <v>TinPT Babel Surya Alam Lestari</v>
      </c>
    </row>
    <row r="22" spans="1:28" s="227" customFormat="1" ht="38.25">
      <c r="A22" s="181" t="s">
        <v>15471</v>
      </c>
      <c r="B22" s="182" t="str">
        <f ca="1">IF(LEN(A22)=0,"",INDEX('Smelter Look-up'!$A:$A,MATCH($A22,'Smelter Look-up'!$E:$E,0)))</f>
        <v>Tin</v>
      </c>
      <c r="C22" s="186" t="str">
        <f ca="1">IF(LEN(A22)=0,"",INDEX('Smelter Look-up'!$C:$C,MATCH($A22,'Smelter Look-up'!$E:$E,0)))</f>
        <v>PT Bukit Timah</v>
      </c>
      <c r="D22" s="230"/>
      <c r="E22" s="182" t="str">
        <f ca="1">IF(ISERROR($V22),"",OFFSET('Smelter Look-up'!$D$4,$V22-4,0)&amp;"")</f>
        <v>INDONESIA</v>
      </c>
      <c r="F22" s="182" t="str">
        <f ca="1">IF(ISERROR($V22),"",OFFSET('Smelter Look-up'!$E$4,$V22-4,0))</f>
        <v>CID001428</v>
      </c>
      <c r="G22" s="182" t="str">
        <f ca="1">IF(C22=$X$4,IF(ISERROR($V22),"Enter smelter details","RMI"),IF(ISERROR($V22),"",OFFSET('Smelter Look-up'!$F$4,$V22-4,0)))</f>
        <v>RMI</v>
      </c>
      <c r="H22" s="183">
        <f ca="1">IF(ISERROR($V22),"",OFFSET('Smelter Look-up'!$G$4,$V22-4,0))</f>
        <v>0</v>
      </c>
      <c r="I22" s="184" t="str">
        <f ca="1">IF(ISERROR($V22),"",OFFSET('Smelter Look-up'!$H$4,$V22-4,0))</f>
        <v>Pangkal Pinang</v>
      </c>
      <c r="J22" s="184" t="str">
        <f ca="1">IF(ISERROR($V22),"",OFFSET('Smelter Look-up'!$I$4,$V22-4,0))</f>
        <v>Kepulauan Bangka Belitung</v>
      </c>
      <c r="K22" s="224"/>
      <c r="L22" s="224"/>
      <c r="M22" s="224"/>
      <c r="N22" s="224"/>
      <c r="O22" s="224"/>
      <c r="P22" s="185"/>
      <c r="Q22" s="225"/>
      <c r="R22" s="182" t="str">
        <f ca="1">IF(ISERROR($V22),"",OFFSET('Smelter Look-up'!$C$4,$V22-4,0)&amp;"")</f>
        <v>PT Bukit Timah</v>
      </c>
      <c r="S22" s="181" t="str">
        <f t="shared" ca="1" si="0"/>
        <v>ID</v>
      </c>
      <c r="T22" s="181" t="str">
        <f ca="1">IF(B22="","",IF(ISERROR(MATCH($J22,SorP!$B$1:$B$6279,0)),"",INDIRECT("'SorP'!$A$"&amp;MATCH($S22&amp;$J22,SorP!C:C,0))))</f>
        <v>ID-BB</v>
      </c>
      <c r="U22" s="201"/>
      <c r="V22" s="226">
        <f ca="1">IF(C22="",NA(),IF(OR(C22="Smelter not listed",C22="Smelter not yet identified"),MATCH($B22&amp;$D22,'Smelter Look-up'!$J:$J,0),MATCH($B22&amp;$C22,'Smelter Look-up'!$J:$J,0)))</f>
        <v>495</v>
      </c>
      <c r="X22" s="227">
        <f t="shared" ca="1" si="1"/>
        <v>0</v>
      </c>
      <c r="AB22" s="228" t="str">
        <f t="shared" ca="1" si="2"/>
        <v>TinPT Bukit Timah</v>
      </c>
    </row>
    <row r="23" spans="1:28" s="227" customFormat="1" ht="51">
      <c r="A23" s="181" t="s">
        <v>779</v>
      </c>
      <c r="B23" s="182" t="str">
        <f ca="1">IF(LEN(A23)=0,"",INDEX('Smelter Look-up'!$A:$A,MATCH($A23,'Smelter Look-up'!$E:$E,0)))</f>
        <v>Tin</v>
      </c>
      <c r="C23" s="186" t="str">
        <f ca="1">IF(LEN(A23)=0,"",INDEX('Smelter Look-up'!$C:$C,MATCH($A23,'Smelter Look-up'!$E:$E,0)))</f>
        <v>PT Mitra Stania Prima</v>
      </c>
      <c r="D23" s="230"/>
      <c r="E23" s="182" t="str">
        <f ca="1">IF(ISERROR($V23),"",OFFSET('Smelter Look-up'!$D$4,$V23-4,0)&amp;"")</f>
        <v>INDONESIA</v>
      </c>
      <c r="F23" s="182" t="str">
        <f ca="1">IF(ISERROR($V23),"",OFFSET('Smelter Look-up'!$E$4,$V23-4,0))</f>
        <v>CID001453</v>
      </c>
      <c r="G23" s="182" t="str">
        <f ca="1">IF(C23=$X$4,IF(ISERROR($V23),"Enter smelter details","RMI"),IF(ISERROR($V23),"",OFFSET('Smelter Look-up'!$F$4,$V23-4,0)))</f>
        <v>RMI</v>
      </c>
      <c r="H23" s="183">
        <f ca="1">IF(ISERROR($V23),"",OFFSET('Smelter Look-up'!$G$4,$V23-4,0))</f>
        <v>0</v>
      </c>
      <c r="I23" s="184" t="str">
        <f ca="1">IF(ISERROR($V23),"",OFFSET('Smelter Look-up'!$H$4,$V23-4,0))</f>
        <v>Sungailiat</v>
      </c>
      <c r="J23" s="184" t="str">
        <f ca="1">IF(ISERROR($V23),"",OFFSET('Smelter Look-up'!$I$4,$V23-4,0))</f>
        <v>Kepulauan Bangka Belitung</v>
      </c>
      <c r="K23" s="224"/>
      <c r="L23" s="224"/>
      <c r="M23" s="224"/>
      <c r="N23" s="224"/>
      <c r="O23" s="224"/>
      <c r="P23" s="185"/>
      <c r="Q23" s="225"/>
      <c r="R23" s="182" t="str">
        <f ca="1">IF(ISERROR($V23),"",OFFSET('Smelter Look-up'!$C$4,$V23-4,0)&amp;"")</f>
        <v>PT Mitra Stania Prima</v>
      </c>
      <c r="S23" s="181" t="str">
        <f t="shared" ca="1" si="0"/>
        <v>ID</v>
      </c>
      <c r="T23" s="181" t="str">
        <f ca="1">IF(B23="","",IF(ISERROR(MATCH($J23,SorP!$B$1:$B$6279,0)),"",INDIRECT("'SorP'!$A$"&amp;MATCH($S23&amp;$J23,SorP!C:C,0))))</f>
        <v>ID-BB</v>
      </c>
      <c r="U23" s="201"/>
      <c r="V23" s="226">
        <f ca="1">IF(C23="",NA(),IF(OR(C23="Smelter not listed",C23="Smelter not yet identified"),MATCH($B23&amp;$D23,'Smelter Look-up'!$J:$J,0),MATCH($B23&amp;$C23,'Smelter Look-up'!$J:$J,0)))</f>
        <v>500</v>
      </c>
      <c r="X23" s="227">
        <f t="shared" ca="1" si="1"/>
        <v>0</v>
      </c>
      <c r="AB23" s="228" t="str">
        <f t="shared" ca="1" si="2"/>
        <v>TinPT Mitra Stania Prima</v>
      </c>
    </row>
    <row r="24" spans="1:28" s="227" customFormat="1" ht="51">
      <c r="A24" s="181" t="s">
        <v>15112</v>
      </c>
      <c r="B24" s="182" t="str">
        <f ca="1">IF(LEN(A24)=0,"",INDEX('Smelter Look-up'!$A:$A,MATCH($A24,'Smelter Look-up'!$E:$E,0)))</f>
        <v>Tin</v>
      </c>
      <c r="C24" s="186" t="str">
        <f ca="1">IF(LEN(A24)=0,"",INDEX('Smelter Look-up'!$C:$C,MATCH($A24,'Smelter Look-up'!$E:$E,0)))</f>
        <v>PT Prima Timah Utama</v>
      </c>
      <c r="D24" s="230"/>
      <c r="E24" s="182" t="str">
        <f ca="1">IF(ISERROR($V24),"",OFFSET('Smelter Look-up'!$D$4,$V24-4,0)&amp;"")</f>
        <v>INDONESIA</v>
      </c>
      <c r="F24" s="182" t="str">
        <f ca="1">IF(ISERROR($V24),"",OFFSET('Smelter Look-up'!$E$4,$V24-4,0))</f>
        <v>CID001458</v>
      </c>
      <c r="G24" s="182" t="str">
        <f ca="1">IF(C24=$X$4,IF(ISERROR($V24),"Enter smelter details","RMI"),IF(ISERROR($V24),"",OFFSET('Smelter Look-up'!$F$4,$V24-4,0)))</f>
        <v>RMI</v>
      </c>
      <c r="H24" s="183">
        <f ca="1">IF(ISERROR($V24),"",OFFSET('Smelter Look-up'!$G$4,$V24-4,0))</f>
        <v>0</v>
      </c>
      <c r="I24" s="184" t="str">
        <f ca="1">IF(ISERROR($V24),"",OFFSET('Smelter Look-up'!$H$4,$V24-4,0))</f>
        <v>Pangkal Pinang</v>
      </c>
      <c r="J24" s="184" t="str">
        <f ca="1">IF(ISERROR($V24),"",OFFSET('Smelter Look-up'!$I$4,$V24-4,0))</f>
        <v>Kepulauan Bangka Belitung</v>
      </c>
      <c r="K24" s="224"/>
      <c r="L24" s="224"/>
      <c r="M24" s="224"/>
      <c r="N24" s="224"/>
      <c r="O24" s="224"/>
      <c r="P24" s="185"/>
      <c r="Q24" s="225"/>
      <c r="R24" s="182" t="str">
        <f ca="1">IF(ISERROR($V24),"",OFFSET('Smelter Look-up'!$C$4,$V24-4,0)&amp;"")</f>
        <v>PT Prima Timah Utama</v>
      </c>
      <c r="S24" s="181" t="str">
        <f t="shared" ca="1" si="0"/>
        <v>ID</v>
      </c>
      <c r="T24" s="181" t="str">
        <f ca="1">IF(B24="","",IF(ISERROR(MATCH($J24,SorP!$B$1:$B$6279,0)),"",INDIRECT("'SorP'!$A$"&amp;MATCH($S24&amp;$J24,SorP!C:C,0))))</f>
        <v>ID-BB</v>
      </c>
      <c r="U24" s="201"/>
      <c r="V24" s="226">
        <f ca="1">IF(C24="",NA(),IF(OR(C24="Smelter not listed",C24="Smelter not yet identified"),MATCH($B24&amp;$D24,'Smelter Look-up'!$J:$J,0),MATCH($B24&amp;$C24,'Smelter Look-up'!$J:$J,0)))</f>
        <v>504</v>
      </c>
      <c r="X24" s="227">
        <f t="shared" ca="1" si="1"/>
        <v>0</v>
      </c>
      <c r="AB24" s="228" t="str">
        <f t="shared" ca="1" si="2"/>
        <v>TinPT Prima Timah Utama</v>
      </c>
    </row>
    <row r="25" spans="1:28" s="227" customFormat="1" ht="51">
      <c r="A25" s="181" t="s">
        <v>780</v>
      </c>
      <c r="B25" s="182" t="str">
        <f ca="1">IF(LEN(A25)=0,"",INDEX('Smelter Look-up'!$A:$A,MATCH($A25,'Smelter Look-up'!$E:$E,0)))</f>
        <v>Tin</v>
      </c>
      <c r="C25" s="186" t="str">
        <f ca="1">IF(LEN(A25)=0,"",INDEX('Smelter Look-up'!$C:$C,MATCH($A25,'Smelter Look-up'!$E:$E,0)))</f>
        <v>PT Refined Bangka Tin</v>
      </c>
      <c r="D25" s="230"/>
      <c r="E25" s="182" t="str">
        <f ca="1">IF(ISERROR($V25),"",OFFSET('Smelter Look-up'!$D$4,$V25-4,0)&amp;"")</f>
        <v>INDONESIA</v>
      </c>
      <c r="F25" s="182" t="str">
        <f ca="1">IF(ISERROR($V25),"",OFFSET('Smelter Look-up'!$E$4,$V25-4,0))</f>
        <v>CID001460</v>
      </c>
      <c r="G25" s="182" t="str">
        <f ca="1">IF(C25=$X$4,IF(ISERROR($V25),"Enter smelter details","RMI"),IF(ISERROR($V25),"",OFFSET('Smelter Look-up'!$F$4,$V25-4,0)))</f>
        <v>RMI</v>
      </c>
      <c r="H25" s="183">
        <f ca="1">IF(ISERROR($V25),"",OFFSET('Smelter Look-up'!$G$4,$V25-4,0))</f>
        <v>0</v>
      </c>
      <c r="I25" s="184" t="str">
        <f ca="1">IF(ISERROR($V25),"",OFFSET('Smelter Look-up'!$H$4,$V25-4,0))</f>
        <v>Sungailiat</v>
      </c>
      <c r="J25" s="184" t="str">
        <f ca="1">IF(ISERROR($V25),"",OFFSET('Smelter Look-up'!$I$4,$V25-4,0))</f>
        <v>Kepulauan Bangka Belitung</v>
      </c>
      <c r="K25" s="224"/>
      <c r="L25" s="224"/>
      <c r="M25" s="224"/>
      <c r="N25" s="224"/>
      <c r="O25" s="224"/>
      <c r="P25" s="185"/>
      <c r="Q25" s="225"/>
      <c r="R25" s="182" t="str">
        <f ca="1">IF(ISERROR($V25),"",OFFSET('Smelter Look-up'!$C$4,$V25-4,0)&amp;"")</f>
        <v>PT Refined Bangka Tin</v>
      </c>
      <c r="S25" s="181" t="str">
        <f t="shared" ca="1" si="0"/>
        <v>ID</v>
      </c>
      <c r="T25" s="181" t="str">
        <f ca="1">IF(B25="","",IF(ISERROR(MATCH($J25,SorP!$B$1:$B$6279,0)),"",INDIRECT("'SorP'!$A$"&amp;MATCH($S25&amp;$J25,SorP!C:C,0))))</f>
        <v>ID-BB</v>
      </c>
      <c r="U25" s="201"/>
      <c r="V25" s="226">
        <f ca="1">IF(C25="",NA(),IF(OR(C25="Smelter not listed",C25="Smelter not yet identified"),MATCH($B25&amp;$D25,'Smelter Look-up'!$J:$J,0),MATCH($B25&amp;$C25,'Smelter Look-up'!$J:$J,0)))</f>
        <v>507</v>
      </c>
      <c r="X25" s="227">
        <f t="shared" ca="1" si="1"/>
        <v>0</v>
      </c>
      <c r="AB25" s="228" t="str">
        <f t="shared" ca="1" si="2"/>
        <v>TinPT Refined Bangka Tin</v>
      </c>
    </row>
    <row r="26" spans="1:28" s="227" customFormat="1" ht="63.75">
      <c r="A26" s="181" t="s">
        <v>15493</v>
      </c>
      <c r="B26" s="182" t="str">
        <f ca="1">IF(LEN(A26)=0,"",INDEX('Smelter Look-up'!$A:$A,MATCH($A26,'Smelter Look-up'!$E:$E,0)))</f>
        <v>Tin</v>
      </c>
      <c r="C26" s="186" t="str">
        <f ca="1">IF(LEN(A26)=0,"",INDEX('Smelter Look-up'!$C:$C,MATCH($A26,'Smelter Look-up'!$E:$E,0)))</f>
        <v>PT Sariwiguna Binasentosa</v>
      </c>
      <c r="D26" s="230"/>
      <c r="E26" s="182" t="str">
        <f ca="1">IF(ISERROR($V26),"",OFFSET('Smelter Look-up'!$D$4,$V26-4,0)&amp;"")</f>
        <v>INDONESIA</v>
      </c>
      <c r="F26" s="182" t="str">
        <f ca="1">IF(ISERROR($V26),"",OFFSET('Smelter Look-up'!$E$4,$V26-4,0))</f>
        <v>CID001463</v>
      </c>
      <c r="G26" s="182" t="str">
        <f ca="1">IF(C26=$X$4,IF(ISERROR($V26),"Enter smelter details","RMI"),IF(ISERROR($V26),"",OFFSET('Smelter Look-up'!$F$4,$V26-4,0)))</f>
        <v>RMI</v>
      </c>
      <c r="H26" s="183">
        <f ca="1">IF(ISERROR($V26),"",OFFSET('Smelter Look-up'!$G$4,$V26-4,0))</f>
        <v>0</v>
      </c>
      <c r="I26" s="184" t="str">
        <f ca="1">IF(ISERROR($V26),"",OFFSET('Smelter Look-up'!$H$4,$V26-4,0))</f>
        <v>Pangkal Pinang</v>
      </c>
      <c r="J26" s="184" t="str">
        <f ca="1">IF(ISERROR($V26),"",OFFSET('Smelter Look-up'!$I$4,$V26-4,0))</f>
        <v>Kepulauan Bangka Belitung</v>
      </c>
      <c r="K26" s="224"/>
      <c r="L26" s="224"/>
      <c r="M26" s="224"/>
      <c r="N26" s="224"/>
      <c r="O26" s="224"/>
      <c r="P26" s="185"/>
      <c r="Q26" s="225"/>
      <c r="R26" s="182" t="str">
        <f ca="1">IF(ISERROR($V26),"",OFFSET('Smelter Look-up'!$C$4,$V26-4,0)&amp;"")</f>
        <v>PT Sariwiguna Binasentosa</v>
      </c>
      <c r="S26" s="181" t="str">
        <f t="shared" ca="1" si="0"/>
        <v>ID</v>
      </c>
      <c r="T26" s="181" t="str">
        <f ca="1">IF(B26="","",IF(ISERROR(MATCH($J26,SorP!$B$1:$B$6279,0)),"",INDIRECT("'SorP'!$A$"&amp;MATCH($S26&amp;$J26,SorP!C:C,0))))</f>
        <v>ID-BB</v>
      </c>
      <c r="U26" s="201"/>
      <c r="V26" s="226">
        <f ca="1">IF(C26="",NA(),IF(OR(C26="Smelter not listed",C26="Smelter not yet identified"),MATCH($B26&amp;$D26,'Smelter Look-up'!$J:$J,0),MATCH($B26&amp;$C26,'Smelter Look-up'!$J:$J,0)))</f>
        <v>508</v>
      </c>
      <c r="X26" s="227">
        <f t="shared" ca="1" si="1"/>
        <v>0</v>
      </c>
      <c r="AB26" s="228" t="str">
        <f t="shared" ca="1" si="2"/>
        <v>TinPT Sariwiguna Binasentosa</v>
      </c>
    </row>
    <row r="27" spans="1:28" s="227" customFormat="1" ht="51">
      <c r="A27" s="181" t="s">
        <v>15116</v>
      </c>
      <c r="B27" s="182" t="str">
        <f ca="1">IF(LEN(A27)=0,"",INDEX('Smelter Look-up'!$A:$A,MATCH($A27,'Smelter Look-up'!$E:$E,0)))</f>
        <v>Tin</v>
      </c>
      <c r="C27" s="186" t="str">
        <f ca="1">IF(LEN(A27)=0,"",INDEX('Smelter Look-up'!$C:$C,MATCH($A27,'Smelter Look-up'!$E:$E,0)))</f>
        <v>PT Stanindo Inti Perkasa</v>
      </c>
      <c r="D27" s="230"/>
      <c r="E27" s="182" t="str">
        <f ca="1">IF(ISERROR($V27),"",OFFSET('Smelter Look-up'!$D$4,$V27-4,0)&amp;"")</f>
        <v>INDONESIA</v>
      </c>
      <c r="F27" s="182" t="str">
        <f ca="1">IF(ISERROR($V27),"",OFFSET('Smelter Look-up'!$E$4,$V27-4,0))</f>
        <v>CID001468</v>
      </c>
      <c r="G27" s="182" t="str">
        <f ca="1">IF(C27=$X$4,IF(ISERROR($V27),"Enter smelter details","RMI"),IF(ISERROR($V27),"",OFFSET('Smelter Look-up'!$F$4,$V27-4,0)))</f>
        <v>RMI</v>
      </c>
      <c r="H27" s="183">
        <f ca="1">IF(ISERROR($V27),"",OFFSET('Smelter Look-up'!$G$4,$V27-4,0))</f>
        <v>0</v>
      </c>
      <c r="I27" s="184" t="str">
        <f ca="1">IF(ISERROR($V27),"",OFFSET('Smelter Look-up'!$H$4,$V27-4,0))</f>
        <v>Pangkal Pinang</v>
      </c>
      <c r="J27" s="184" t="str">
        <f ca="1">IF(ISERROR($V27),"",OFFSET('Smelter Look-up'!$I$4,$V27-4,0))</f>
        <v>Kepulauan Bangka Belitung</v>
      </c>
      <c r="K27" s="224"/>
      <c r="L27" s="224"/>
      <c r="M27" s="224"/>
      <c r="N27" s="224"/>
      <c r="O27" s="224"/>
      <c r="P27" s="185"/>
      <c r="Q27" s="225"/>
      <c r="R27" s="182" t="str">
        <f ca="1">IF(ISERROR($V27),"",OFFSET('Smelter Look-up'!$C$4,$V27-4,0)&amp;"")</f>
        <v>PT Stanindo Inti Perkasa</v>
      </c>
      <c r="S27" s="181" t="str">
        <f t="shared" ca="1" si="0"/>
        <v>ID</v>
      </c>
      <c r="T27" s="181" t="str">
        <f ca="1">IF(B27="","",IF(ISERROR(MATCH($J27,SorP!$B$1:$B$6279,0)),"",INDIRECT("'SorP'!$A$"&amp;MATCH($S27&amp;$J27,SorP!C:C,0))))</f>
        <v>ID-BB</v>
      </c>
      <c r="U27" s="201"/>
      <c r="V27" s="226">
        <f ca="1">IF(C27="",NA(),IF(OR(C27="Smelter not listed",C27="Smelter not yet identified"),MATCH($B27&amp;$D27,'Smelter Look-up'!$J:$J,0),MATCH($B27&amp;$C27,'Smelter Look-up'!$J:$J,0)))</f>
        <v>509</v>
      </c>
      <c r="X27" s="227">
        <f t="shared" ca="1" si="1"/>
        <v>0</v>
      </c>
      <c r="AB27" s="228" t="str">
        <f t="shared" ca="1" si="2"/>
        <v>TinPT Stanindo Inti Perkasa</v>
      </c>
    </row>
    <row r="28" spans="1:28" s="227" customFormat="1" ht="51">
      <c r="A28" s="181" t="s">
        <v>800</v>
      </c>
      <c r="B28" s="182" t="str">
        <f ca="1">IF(LEN(A28)=0,"",INDEX('Smelter Look-up'!$A:$A,MATCH($A28,'Smelter Look-up'!$E:$E,0)))</f>
        <v>Tin</v>
      </c>
      <c r="C28" s="186" t="str">
        <f ca="1">IF(LEN(A28)=0,"",INDEX('Smelter Look-up'!$C:$C,MATCH($A28,'Smelter Look-up'!$E:$E,0)))</f>
        <v>PT Timah Tbk Kundur</v>
      </c>
      <c r="D28" s="230"/>
      <c r="E28" s="182" t="str">
        <f ca="1">IF(ISERROR($V28),"",OFFSET('Smelter Look-up'!$D$4,$V28-4,0)&amp;"")</f>
        <v>INDONESIA</v>
      </c>
      <c r="F28" s="182" t="str">
        <f ca="1">IF(ISERROR($V28),"",OFFSET('Smelter Look-up'!$E$4,$V28-4,0))</f>
        <v>CID001477</v>
      </c>
      <c r="G28" s="182" t="str">
        <f ca="1">IF(C28=$X$4,IF(ISERROR($V28),"Enter smelter details","RMI"),IF(ISERROR($V28),"",OFFSET('Smelter Look-up'!$F$4,$V28-4,0)))</f>
        <v>RMI</v>
      </c>
      <c r="H28" s="183">
        <f ca="1">IF(ISERROR($V28),"",OFFSET('Smelter Look-up'!$G$4,$V28-4,0))</f>
        <v>0</v>
      </c>
      <c r="I28" s="184" t="str">
        <f ca="1">IF(ISERROR($V28),"",OFFSET('Smelter Look-up'!$H$4,$V28-4,0))</f>
        <v>Kundur</v>
      </c>
      <c r="J28" s="184" t="str">
        <f ca="1">IF(ISERROR($V28),"",OFFSET('Smelter Look-up'!$I$4,$V28-4,0))</f>
        <v>Riau</v>
      </c>
      <c r="K28" s="224"/>
      <c r="L28" s="224"/>
      <c r="M28" s="224"/>
      <c r="N28" s="224"/>
      <c r="O28" s="224"/>
      <c r="P28" s="185"/>
      <c r="Q28" s="225"/>
      <c r="R28" s="182" t="str">
        <f ca="1">IF(ISERROR($V28),"",OFFSET('Smelter Look-up'!$C$4,$V28-4,0)&amp;"")</f>
        <v>PT Timah Tbk Kundur</v>
      </c>
      <c r="S28" s="181" t="str">
        <f t="shared" ca="1" si="0"/>
        <v>ID</v>
      </c>
      <c r="T28" s="181" t="str">
        <f ca="1">IF(B28="","",IF(ISERROR(MATCH($J28,SorP!$B$1:$B$6279,0)),"",INDIRECT("'SorP'!$A$"&amp;MATCH($S28&amp;$J28,SorP!C:C,0))))</f>
        <v>ID-RI</v>
      </c>
      <c r="U28" s="201"/>
      <c r="V28" s="226">
        <f ca="1">IF(C28="",NA(),IF(OR(C28="Smelter not listed",C28="Smelter not yet identified"),MATCH($B28&amp;$D28,'Smelter Look-up'!$J:$J,0),MATCH($B28&amp;$C28,'Smelter Look-up'!$J:$J,0)))</f>
        <v>513</v>
      </c>
      <c r="X28" s="227">
        <f t="shared" ca="1" si="1"/>
        <v>0</v>
      </c>
      <c r="AB28" s="228" t="str">
        <f t="shared" ca="1" si="2"/>
        <v>TinPT Timah Tbk Kundur</v>
      </c>
    </row>
    <row r="29" spans="1:28" s="227" customFormat="1" ht="51">
      <c r="A29" s="181" t="s">
        <v>781</v>
      </c>
      <c r="B29" s="182" t="str">
        <f ca="1">IF(LEN(A29)=0,"",INDEX('Smelter Look-up'!$A:$A,MATCH($A29,'Smelter Look-up'!$E:$E,0)))</f>
        <v>Tin</v>
      </c>
      <c r="C29" s="186" t="str">
        <f ca="1">IF(LEN(A29)=0,"",INDEX('Smelter Look-up'!$C:$C,MATCH($A29,'Smelter Look-up'!$E:$E,0)))</f>
        <v>PT Timah Tbk Mentok</v>
      </c>
      <c r="D29" s="230"/>
      <c r="E29" s="182" t="str">
        <f ca="1">IF(ISERROR($V29),"",OFFSET('Smelter Look-up'!$D$4,$V29-4,0)&amp;"")</f>
        <v>INDONESIA</v>
      </c>
      <c r="F29" s="182" t="str">
        <f ca="1">IF(ISERROR($V29),"",OFFSET('Smelter Look-up'!$E$4,$V29-4,0))</f>
        <v>CID001482</v>
      </c>
      <c r="G29" s="182" t="str">
        <f ca="1">IF(C29=$X$4,IF(ISERROR($V29),"Enter smelter details","RMI"),IF(ISERROR($V29),"",OFFSET('Smelter Look-up'!$F$4,$V29-4,0)))</f>
        <v>RMI</v>
      </c>
      <c r="H29" s="183">
        <f ca="1">IF(ISERROR($V29),"",OFFSET('Smelter Look-up'!$G$4,$V29-4,0))</f>
        <v>0</v>
      </c>
      <c r="I29" s="184" t="str">
        <f ca="1">IF(ISERROR($V29),"",OFFSET('Smelter Look-up'!$H$4,$V29-4,0))</f>
        <v>Mentok</v>
      </c>
      <c r="J29" s="184" t="str">
        <f ca="1">IF(ISERROR($V29),"",OFFSET('Smelter Look-up'!$I$4,$V29-4,0))</f>
        <v>Kepulauan Bangka Belitung</v>
      </c>
      <c r="K29" s="224"/>
      <c r="L29" s="224"/>
      <c r="M29" s="224"/>
      <c r="N29" s="224"/>
      <c r="O29" s="224"/>
      <c r="P29" s="185"/>
      <c r="Q29" s="225"/>
      <c r="R29" s="182" t="str">
        <f ca="1">IF(ISERROR($V29),"",OFFSET('Smelter Look-up'!$C$4,$V29-4,0)&amp;"")</f>
        <v>PT Timah Tbk Mentok</v>
      </c>
      <c r="S29" s="181" t="str">
        <f t="shared" ca="1" si="0"/>
        <v>ID</v>
      </c>
      <c r="T29" s="181" t="str">
        <f ca="1">IF(B29="","",IF(ISERROR(MATCH($J29,SorP!$B$1:$B$6279,0)),"",INDIRECT("'SorP'!$A$"&amp;MATCH($S29&amp;$J29,SorP!C:C,0))))</f>
        <v>ID-BB</v>
      </c>
      <c r="U29" s="201"/>
      <c r="V29" s="226">
        <f ca="1">IF(C29="",NA(),IF(OR(C29="Smelter not listed",C29="Smelter not yet identified"),MATCH($B29&amp;$D29,'Smelter Look-up'!$J:$J,0),MATCH($B29&amp;$C29,'Smelter Look-up'!$J:$J,0)))</f>
        <v>514</v>
      </c>
      <c r="X29" s="227">
        <f t="shared" ca="1" si="1"/>
        <v>0</v>
      </c>
      <c r="AB29" s="228" t="str">
        <f t="shared" ca="1" si="2"/>
        <v>TinPT Timah Tbk Mentok</v>
      </c>
    </row>
    <row r="30" spans="1:28" s="227" customFormat="1" ht="25.5">
      <c r="A30" s="181" t="s">
        <v>783</v>
      </c>
      <c r="B30" s="182" t="str">
        <f ca="1">IF(LEN(A30)=0,"",INDEX('Smelter Look-up'!$A:$A,MATCH($A30,'Smelter Look-up'!$E:$E,0)))</f>
        <v>Tin</v>
      </c>
      <c r="C30" s="186" t="str">
        <f ca="1">IF(LEN(A30)=0,"",INDEX('Smelter Look-up'!$C:$C,MATCH($A30,'Smelter Look-up'!$E:$E,0)))</f>
        <v>Rui Da Hung</v>
      </c>
      <c r="D30" s="230"/>
      <c r="E30" s="182" t="str">
        <f ca="1">IF(ISERROR($V30),"",OFFSET('Smelter Look-up'!$D$4,$V30-4,0)&amp;"")</f>
        <v>TAIWAN, PROVINCE OF CHINA</v>
      </c>
      <c r="F30" s="182" t="str">
        <f ca="1">IF(ISERROR($V30),"",OFFSET('Smelter Look-up'!$E$4,$V30-4,0))</f>
        <v>CID001539</v>
      </c>
      <c r="G30" s="182" t="str">
        <f ca="1">IF(C30=$X$4,IF(ISERROR($V30),"Enter smelter details","RMI"),IF(ISERROR($V30),"",OFFSET('Smelter Look-up'!$F$4,$V30-4,0)))</f>
        <v>RMI</v>
      </c>
      <c r="H30" s="183">
        <f ca="1">IF(ISERROR($V30),"",OFFSET('Smelter Look-up'!$G$4,$V30-4,0))</f>
        <v>0</v>
      </c>
      <c r="I30" s="184" t="str">
        <f ca="1">IF(ISERROR($V30),"",OFFSET('Smelter Look-up'!$H$4,$V30-4,0))</f>
        <v>Longtan Shiang Taoyuan</v>
      </c>
      <c r="J30" s="184" t="str">
        <f ca="1">IF(ISERROR($V30),"",OFFSET('Smelter Look-up'!$I$4,$V30-4,0))</f>
        <v>Taoyuan</v>
      </c>
      <c r="K30" s="224"/>
      <c r="L30" s="224"/>
      <c r="M30" s="224"/>
      <c r="N30" s="224"/>
      <c r="O30" s="224"/>
      <c r="P30" s="185"/>
      <c r="Q30" s="225"/>
      <c r="R30" s="182" t="str">
        <f ca="1">IF(ISERROR($V30),"",OFFSET('Smelter Look-up'!$C$4,$V30-4,0)&amp;"")</f>
        <v>Rui Da Hung</v>
      </c>
      <c r="S30" s="181" t="str">
        <f t="shared" ca="1" si="0"/>
        <v>TW</v>
      </c>
      <c r="T30" s="181" t="str">
        <f ca="1">IF(B30="","",IF(ISERROR(MATCH($J30,SorP!$B$1:$B$6279,0)),"",INDIRECT("'SorP'!$A$"&amp;MATCH($S30&amp;$J30,SorP!C:C,0))))</f>
        <v>TW-TAO</v>
      </c>
      <c r="U30" s="201"/>
      <c r="V30" s="226">
        <f ca="1">IF(C30="",NA(),IF(OR(C30="Smelter not listed",C30="Smelter not yet identified"),MATCH($B30&amp;$D30,'Smelter Look-up'!$J:$J,0),MATCH($B30&amp;$C30,'Smelter Look-up'!$J:$J,0)))</f>
        <v>521</v>
      </c>
      <c r="X30" s="227">
        <f t="shared" ca="1" si="1"/>
        <v>0</v>
      </c>
      <c r="AB30" s="228" t="str">
        <f t="shared" ca="1" si="2"/>
        <v>TinRui Da Hung</v>
      </c>
    </row>
    <row r="31" spans="1:28" s="227" customFormat="1" ht="25.5">
      <c r="A31" s="181" t="s">
        <v>784</v>
      </c>
      <c r="B31" s="182" t="str">
        <f ca="1">IF(LEN(A31)=0,"",INDEX('Smelter Look-up'!$A:$A,MATCH($A31,'Smelter Look-up'!$E:$E,0)))</f>
        <v>Tin</v>
      </c>
      <c r="C31" s="186" t="str">
        <f ca="1">IF(LEN(A31)=0,"",INDEX('Smelter Look-up'!$C:$C,MATCH($A31,'Smelter Look-up'!$E:$E,0)))</f>
        <v>Thaisarco</v>
      </c>
      <c r="D31" s="230"/>
      <c r="E31" s="182" t="str">
        <f ca="1">IF(ISERROR($V31),"",OFFSET('Smelter Look-up'!$D$4,$V31-4,0)&amp;"")</f>
        <v>THAILAND</v>
      </c>
      <c r="F31" s="182" t="str">
        <f ca="1">IF(ISERROR($V31),"",OFFSET('Smelter Look-up'!$E$4,$V31-4,0))</f>
        <v>CID001898</v>
      </c>
      <c r="G31" s="182" t="str">
        <f ca="1">IF(C31=$X$4,IF(ISERROR($V31),"Enter smelter details","RMI"),IF(ISERROR($V31),"",OFFSET('Smelter Look-up'!$F$4,$V31-4,0)))</f>
        <v>RMI</v>
      </c>
      <c r="H31" s="183">
        <f ca="1">IF(ISERROR($V31),"",OFFSET('Smelter Look-up'!$G$4,$V31-4,0))</f>
        <v>0</v>
      </c>
      <c r="I31" s="184" t="str">
        <f ca="1">IF(ISERROR($V31),"",OFFSET('Smelter Look-up'!$H$4,$V31-4,0))</f>
        <v>Amphur Muang</v>
      </c>
      <c r="J31" s="184" t="str">
        <f ca="1">IF(ISERROR($V31),"",OFFSET('Smelter Look-up'!$I$4,$V31-4,0))</f>
        <v>Phuket</v>
      </c>
      <c r="K31" s="224"/>
      <c r="L31" s="224"/>
      <c r="M31" s="224"/>
      <c r="N31" s="224"/>
      <c r="O31" s="224"/>
      <c r="P31" s="185"/>
      <c r="Q31" s="225"/>
      <c r="R31" s="182" t="str">
        <f ca="1">IF(ISERROR($V31),"",OFFSET('Smelter Look-up'!$C$4,$V31-4,0)&amp;"")</f>
        <v>Thaisarco</v>
      </c>
      <c r="S31" s="181" t="str">
        <f t="shared" ca="1" si="0"/>
        <v>TH</v>
      </c>
      <c r="T31" s="181" t="str">
        <f ca="1">IF(B31="","",IF(ISERROR(MATCH($J31,SorP!$B$1:$B$6279,0)),"",INDIRECT("'SorP'!$A$"&amp;MATCH($S31&amp;$J31,SorP!C:C,0))))</f>
        <v>TH-83</v>
      </c>
      <c r="U31" s="201"/>
      <c r="V31" s="226">
        <f ca="1">IF(C31="",NA(),IF(OR(C31="Smelter not listed",C31="Smelter not yet identified"),MATCH($B31&amp;$D31,'Smelter Look-up'!$J:$J,0),MATCH($B31&amp;$C31,'Smelter Look-up'!$J:$J,0)))</f>
        <v>526</v>
      </c>
      <c r="X31" s="227">
        <f t="shared" ca="1" si="1"/>
        <v>0</v>
      </c>
      <c r="AB31" s="228" t="str">
        <f t="shared" ca="1" si="2"/>
        <v>TinThaisarco</v>
      </c>
    </row>
    <row r="32" spans="1:28" s="227" customFormat="1" ht="76.5">
      <c r="A32" s="181" t="s">
        <v>785</v>
      </c>
      <c r="B32" s="182" t="str">
        <f ca="1">IF(LEN(A32)=0,"",INDEX('Smelter Look-up'!$A:$A,MATCH($A32,'Smelter Look-up'!$E:$E,0)))</f>
        <v>Tin</v>
      </c>
      <c r="C32" s="186" t="str">
        <f ca="1">IF(LEN(A32)=0,"",INDEX('Smelter Look-up'!$C:$C,MATCH($A32,'Smelter Look-up'!$E:$E,0)))</f>
        <v>White Solder Metalurgia e Mineracao Ltda.</v>
      </c>
      <c r="D32" s="230"/>
      <c r="E32" s="182" t="str">
        <f ca="1">IF(ISERROR($V32),"",OFFSET('Smelter Look-up'!$D$4,$V32-4,0)&amp;"")</f>
        <v>BRAZIL</v>
      </c>
      <c r="F32" s="182" t="str">
        <f ca="1">IF(ISERROR($V32),"",OFFSET('Smelter Look-up'!$E$4,$V32-4,0))</f>
        <v>CID002036</v>
      </c>
      <c r="G32" s="182" t="str">
        <f ca="1">IF(C32=$X$4,IF(ISERROR($V32),"Enter smelter details","RMI"),IF(ISERROR($V32),"",OFFSET('Smelter Look-up'!$F$4,$V32-4,0)))</f>
        <v>RMI</v>
      </c>
      <c r="H32" s="183">
        <f ca="1">IF(ISERROR($V32),"",OFFSET('Smelter Look-up'!$G$4,$V32-4,0))</f>
        <v>0</v>
      </c>
      <c r="I32" s="184" t="str">
        <f ca="1">IF(ISERROR($V32),"",OFFSET('Smelter Look-up'!$H$4,$V32-4,0))</f>
        <v>Ariquemes</v>
      </c>
      <c r="J32" s="184" t="str">
        <f ca="1">IF(ISERROR($V32),"",OFFSET('Smelter Look-up'!$I$4,$V32-4,0))</f>
        <v>Rondônia</v>
      </c>
      <c r="K32" s="224"/>
      <c r="L32" s="224"/>
      <c r="M32" s="224"/>
      <c r="N32" s="224"/>
      <c r="O32" s="224"/>
      <c r="P32" s="185"/>
      <c r="Q32" s="225"/>
      <c r="R32" s="182" t="str">
        <f ca="1">IF(ISERROR($V32),"",OFFSET('Smelter Look-up'!$C$4,$V32-4,0)&amp;"")</f>
        <v>White Solder Metalurgia e Mineracao Ltda.</v>
      </c>
      <c r="S32" s="181" t="str">
        <f t="shared" ca="1" si="0"/>
        <v>BR</v>
      </c>
      <c r="T32" s="181" t="str">
        <f ca="1">IF(B32="","",IF(ISERROR(MATCH($J32,SorP!$B$1:$B$6279,0)),"",INDIRECT("'SorP'!$A$"&amp;MATCH($S32&amp;$J32,SorP!C:C,0))))</f>
        <v>BR-RO</v>
      </c>
      <c r="U32" s="201"/>
      <c r="V32" s="226">
        <f ca="1">IF(C32="",NA(),IF(OR(C32="Smelter not listed",C32="Smelter not yet identified"),MATCH($B32&amp;$D32,'Smelter Look-up'!$J:$J,0),MATCH($B32&amp;$C32,'Smelter Look-up'!$J:$J,0)))</f>
        <v>535</v>
      </c>
      <c r="X32" s="227">
        <f t="shared" ca="1" si="1"/>
        <v>0</v>
      </c>
      <c r="AB32" s="228" t="str">
        <f t="shared" ca="1" si="2"/>
        <v>TinWhite Solder Metalurgia e Mineracao Ltda.</v>
      </c>
    </row>
    <row r="33" spans="1:28" s="227" customFormat="1" ht="102">
      <c r="A33" s="181" t="s">
        <v>786</v>
      </c>
      <c r="B33" s="182" t="str">
        <f ca="1">IF(LEN(A33)=0,"",INDEX('Smelter Look-up'!$A:$A,MATCH($A33,'Smelter Look-up'!$E:$E,0)))</f>
        <v>Tin</v>
      </c>
      <c r="C33" s="186" t="str">
        <f ca="1">IF(LEN(A33)=0,"",INDEX('Smelter Look-up'!$C:$C,MATCH($A33,'Smelter Look-up'!$E:$E,0)))</f>
        <v>Yunnan Chengfeng Non-ferrous Metals Co., Ltd.</v>
      </c>
      <c r="D33" s="230"/>
      <c r="E33" s="182" t="str">
        <f ca="1">IF(ISERROR($V33),"",OFFSET('Smelter Look-up'!$D$4,$V33-4,0)&amp;"")</f>
        <v>CHINA</v>
      </c>
      <c r="F33" s="182" t="str">
        <f ca="1">IF(ISERROR($V33),"",OFFSET('Smelter Look-up'!$E$4,$V33-4,0))</f>
        <v>CID002158</v>
      </c>
      <c r="G33" s="182" t="str">
        <f ca="1">IF(C33=$X$4,IF(ISERROR($V33),"Enter smelter details","RMI"),IF(ISERROR($V33),"",OFFSET('Smelter Look-up'!$F$4,$V33-4,0)))</f>
        <v>RMI</v>
      </c>
      <c r="H33" s="183">
        <f ca="1">IF(ISERROR($V33),"",OFFSET('Smelter Look-up'!$G$4,$V33-4,0))</f>
        <v>0</v>
      </c>
      <c r="I33" s="184" t="str">
        <f ca="1">IF(ISERROR($V33),"",OFFSET('Smelter Look-up'!$H$4,$V33-4,0))</f>
        <v>Gejiu</v>
      </c>
      <c r="J33" s="184" t="str">
        <f ca="1">IF(ISERROR($V33),"",OFFSET('Smelter Look-up'!$I$4,$V33-4,0))</f>
        <v>Yunnan Sheng</v>
      </c>
      <c r="K33" s="224"/>
      <c r="L33" s="224"/>
      <c r="M33" s="224"/>
      <c r="N33" s="224"/>
      <c r="O33" s="224"/>
      <c r="P33" s="185"/>
      <c r="Q33" s="225"/>
      <c r="R33" s="182" t="str">
        <f ca="1">IF(ISERROR($V33),"",OFFSET('Smelter Look-up'!$C$4,$V33-4,0)&amp;"")</f>
        <v>Yunnan Chengfeng Non-ferrous Metals Co., Ltd.</v>
      </c>
      <c r="S33" s="181" t="str">
        <f t="shared" ca="1" si="0"/>
        <v>CN</v>
      </c>
      <c r="T33" s="181" t="str">
        <f ca="1">IF(B33="","",IF(ISERROR(MATCH($J33,SorP!$B$1:$B$6279,0)),"",INDIRECT("'SorP'!$A$"&amp;MATCH($S33&amp;$J33,SorP!C:C,0))))</f>
        <v>CN-YN</v>
      </c>
      <c r="U33" s="201"/>
      <c r="V33" s="226">
        <f ca="1">IF(C33="",NA(),IF(OR(C33="Smelter not listed",C33="Smelter not yet identified"),MATCH($B33&amp;$D33,'Smelter Look-up'!$J:$J,0),MATCH($B33&amp;$C33,'Smelter Look-up'!$J:$J,0)))</f>
        <v>543</v>
      </c>
      <c r="X33" s="227">
        <f t="shared" ca="1" si="1"/>
        <v>0</v>
      </c>
      <c r="AB33" s="228" t="str">
        <f t="shared" ca="1" si="2"/>
        <v>TinYunnan Chengfeng Non-ferrous Metals Co., Ltd.</v>
      </c>
    </row>
    <row r="34" spans="1:28" s="227" customFormat="1" ht="89.25">
      <c r="A34" s="181" t="s">
        <v>787</v>
      </c>
      <c r="B34" s="182" t="str">
        <f ca="1">IF(LEN(A34)=0,"",INDEX('Smelter Look-up'!$A:$A,MATCH($A34,'Smelter Look-up'!$E:$E,0)))</f>
        <v>Tin</v>
      </c>
      <c r="C34" s="186" t="str">
        <f ca="1">IF(LEN(A34)=0,"",INDEX('Smelter Look-up'!$C:$C,MATCH($A34,'Smelter Look-up'!$E:$E,0)))</f>
        <v>Tin Smelting Branch of Yunnan Tin Co., Ltd.</v>
      </c>
      <c r="D34" s="230"/>
      <c r="E34" s="182" t="str">
        <f ca="1">IF(ISERROR($V34),"",OFFSET('Smelter Look-up'!$D$4,$V34-4,0)&amp;"")</f>
        <v>CHINA</v>
      </c>
      <c r="F34" s="182" t="str">
        <f ca="1">IF(ISERROR($V34),"",OFFSET('Smelter Look-up'!$E$4,$V34-4,0))</f>
        <v>CID002180</v>
      </c>
      <c r="G34" s="182" t="str">
        <f ca="1">IF(C34=$X$4,IF(ISERROR($V34),"Enter smelter details","RMI"),IF(ISERROR($V34),"",OFFSET('Smelter Look-up'!$F$4,$V34-4,0)))</f>
        <v>RMI</v>
      </c>
      <c r="H34" s="183">
        <f ca="1">IF(ISERROR($V34),"",OFFSET('Smelter Look-up'!$G$4,$V34-4,0))</f>
        <v>0</v>
      </c>
      <c r="I34" s="184" t="str">
        <f ca="1">IF(ISERROR($V34),"",OFFSET('Smelter Look-up'!$H$4,$V34-4,0))</f>
        <v>Gejiu</v>
      </c>
      <c r="J34" s="184" t="str">
        <f ca="1">IF(ISERROR($V34),"",OFFSET('Smelter Look-up'!$I$4,$V34-4,0))</f>
        <v>Yunnan Sheng</v>
      </c>
      <c r="K34" s="224"/>
      <c r="L34" s="224"/>
      <c r="M34" s="224"/>
      <c r="N34" s="224"/>
      <c r="O34" s="224"/>
      <c r="P34" s="185"/>
      <c r="Q34" s="225"/>
      <c r="R34" s="182" t="str">
        <f ca="1">IF(ISERROR($V34),"",OFFSET('Smelter Look-up'!$C$4,$V34-4,0)&amp;"")</f>
        <v>Tin Smelting Branch of Yunnan Tin Co., Ltd.</v>
      </c>
      <c r="S34" s="181" t="str">
        <f t="shared" ca="1" si="0"/>
        <v>CN</v>
      </c>
      <c r="T34" s="181" t="str">
        <f ca="1">IF(B34="","",IF(ISERROR(MATCH($J34,SorP!$B$1:$B$6279,0)),"",INDIRECT("'SorP'!$A$"&amp;MATCH($S34&amp;$J34,SorP!C:C,0))))</f>
        <v>CN-YN</v>
      </c>
      <c r="U34" s="201"/>
      <c r="V34" s="226">
        <f ca="1">IF(C34="",NA(),IF(OR(C34="Smelter not listed",C34="Smelter not yet identified"),MATCH($B34&amp;$D34,'Smelter Look-up'!$J:$J,0),MATCH($B34&amp;$C34,'Smelter Look-up'!$J:$J,0)))</f>
        <v>529</v>
      </c>
      <c r="X34" s="227">
        <f t="shared" ca="1" si="1"/>
        <v>0</v>
      </c>
      <c r="AB34" s="228" t="str">
        <f t="shared" ca="1" si="2"/>
        <v>TinTin Smelting Branch of Yunnan Tin Co., Ltd.</v>
      </c>
    </row>
    <row r="35" spans="1:28" s="227" customFormat="1" ht="63.75">
      <c r="A35" s="181" t="s">
        <v>1399</v>
      </c>
      <c r="B35" s="182" t="str">
        <f ca="1">IF(LEN(A35)=0,"",INDEX('Smelter Look-up'!$A:$A,MATCH($A35,'Smelter Look-up'!$E:$E,0)))</f>
        <v>Tin</v>
      </c>
      <c r="C35" s="186" t="str">
        <f ca="1">IF(LEN(A35)=0,"",INDEX('Smelter Look-up'!$C:$C,MATCH($A35,'Smelter Look-up'!$E:$E,0)))</f>
        <v>PT ATD Makmur Mandiri Jaya</v>
      </c>
      <c r="D35" s="230"/>
      <c r="E35" s="182" t="str">
        <f ca="1">IF(ISERROR($V35),"",OFFSET('Smelter Look-up'!$D$4,$V35-4,0)&amp;"")</f>
        <v>INDONESIA</v>
      </c>
      <c r="F35" s="182" t="str">
        <f ca="1">IF(ISERROR($V35),"",OFFSET('Smelter Look-up'!$E$4,$V35-4,0))</f>
        <v>CID002503</v>
      </c>
      <c r="G35" s="182" t="str">
        <f ca="1">IF(C35=$X$4,IF(ISERROR($V35),"Enter smelter details","RMI"),IF(ISERROR($V35),"",OFFSET('Smelter Look-up'!$F$4,$V35-4,0)))</f>
        <v>RMI</v>
      </c>
      <c r="H35" s="183">
        <f ca="1">IF(ISERROR($V35),"",OFFSET('Smelter Look-up'!$G$4,$V35-4,0))</f>
        <v>0</v>
      </c>
      <c r="I35" s="184" t="str">
        <f ca="1">IF(ISERROR($V35),"",OFFSET('Smelter Look-up'!$H$4,$V35-4,0))</f>
        <v>Sungailiat</v>
      </c>
      <c r="J35" s="184" t="str">
        <f ca="1">IF(ISERROR($V35),"",OFFSET('Smelter Look-up'!$I$4,$V35-4,0))</f>
        <v>Kepulauan Bangka Belitung</v>
      </c>
      <c r="K35" s="224"/>
      <c r="L35" s="224"/>
      <c r="M35" s="224"/>
      <c r="N35" s="224"/>
      <c r="O35" s="224"/>
      <c r="P35" s="185"/>
      <c r="Q35" s="225"/>
      <c r="R35" s="182" t="str">
        <f ca="1">IF(ISERROR($V35),"",OFFSET('Smelter Look-up'!$C$4,$V35-4,0)&amp;"")</f>
        <v>PT ATD Makmur Mandiri Jaya</v>
      </c>
      <c r="S35" s="181" t="str">
        <f t="shared" ca="1" si="0"/>
        <v>ID</v>
      </c>
      <c r="T35" s="181" t="str">
        <f ca="1">IF(B35="","",IF(ISERROR(MATCH($J35,SorP!$B$1:$B$6279,0)),"",INDIRECT("'SorP'!$A$"&amp;MATCH($S35&amp;$J35,SorP!C:C,0))))</f>
        <v>ID-BB</v>
      </c>
      <c r="U35" s="201"/>
      <c r="V35" s="226">
        <f ca="1">IF(C35="",NA(),IF(OR(C35="Smelter not listed",C35="Smelter not yet identified"),MATCH($B35&amp;$D35,'Smelter Look-up'!$J:$J,0),MATCH($B35&amp;$C35,'Smelter Look-up'!$J:$J,0)))</f>
        <v>488</v>
      </c>
      <c r="X35" s="227">
        <f t="shared" ca="1" si="1"/>
        <v>0</v>
      </c>
      <c r="AB35" s="228" t="str">
        <f t="shared" ca="1" si="2"/>
        <v>TinPT ATD Makmur Mandiri Jaya</v>
      </c>
    </row>
    <row r="36" spans="1:28" s="227" customFormat="1" ht="51">
      <c r="A36" s="181" t="s">
        <v>15484</v>
      </c>
      <c r="B36" s="182" t="str">
        <f ca="1">IF(LEN(A36)=0,"",INDEX('Smelter Look-up'!$A:$A,MATCH($A36,'Smelter Look-up'!$E:$E,0)))</f>
        <v>Tin</v>
      </c>
      <c r="C36" s="186" t="str">
        <f ca="1">IF(LEN(A36)=0,"",INDEX('Smelter Look-up'!$C:$C,MATCH($A36,'Smelter Look-up'!$E:$E,0)))</f>
        <v>PT Cipta Persada Mulia</v>
      </c>
      <c r="D36" s="230"/>
      <c r="E36" s="182" t="str">
        <f ca="1">IF(ISERROR($V36),"",OFFSET('Smelter Look-up'!$D$4,$V36-4,0)&amp;"")</f>
        <v>INDONESIA</v>
      </c>
      <c r="F36" s="182" t="str">
        <f ca="1">IF(ISERROR($V36),"",OFFSET('Smelter Look-up'!$E$4,$V36-4,0))</f>
        <v>CID002696</v>
      </c>
      <c r="G36" s="182" t="str">
        <f ca="1">IF(C36=$X$4,IF(ISERROR($V36),"Enter smelter details","RMI"),IF(ISERROR($V36),"",OFFSET('Smelter Look-up'!$F$4,$V36-4,0)))</f>
        <v>RMI</v>
      </c>
      <c r="H36" s="183">
        <f ca="1">IF(ISERROR($V36),"",OFFSET('Smelter Look-up'!$G$4,$V36-4,0))</f>
        <v>0</v>
      </c>
      <c r="I36" s="184" t="str">
        <f ca="1">IF(ISERROR($V36),"",OFFSET('Smelter Look-up'!$H$4,$V36-4,0))</f>
        <v>Batam</v>
      </c>
      <c r="J36" s="184" t="str">
        <f ca="1">IF(ISERROR($V36),"",OFFSET('Smelter Look-up'!$I$4,$V36-4,0))</f>
        <v>Kepulauan Riau</v>
      </c>
      <c r="K36" s="224"/>
      <c r="L36" s="224"/>
      <c r="M36" s="224"/>
      <c r="N36" s="224"/>
      <c r="O36" s="224"/>
      <c r="P36" s="185"/>
      <c r="Q36" s="225"/>
      <c r="R36" s="182" t="str">
        <f ca="1">IF(ISERROR($V36),"",OFFSET('Smelter Look-up'!$C$4,$V36-4,0)&amp;"")</f>
        <v>PT Cipta Persada Mulia</v>
      </c>
      <c r="S36" s="181" t="str">
        <f t="shared" ca="1" si="0"/>
        <v>ID</v>
      </c>
      <c r="T36" s="181" t="str">
        <f ca="1">IF(B36="","",IF(ISERROR(MATCH($J36,SorP!$B$1:$B$6279,0)),"",INDIRECT("'SorP'!$A$"&amp;MATCH($S36&amp;$J36,SorP!C:C,0))))</f>
        <v>ID-KR</v>
      </c>
      <c r="U36" s="201"/>
      <c r="V36" s="226">
        <f ca="1">IF(C36="",NA(),IF(OR(C36="Smelter not listed",C36="Smelter not yet identified"),MATCH($B36&amp;$D36,'Smelter Look-up'!$J:$J,0),MATCH($B36&amp;$C36,'Smelter Look-up'!$J:$J,0)))</f>
        <v>496</v>
      </c>
      <c r="X36" s="227">
        <f t="shared" ca="1" si="1"/>
        <v>0</v>
      </c>
      <c r="AB36" s="228" t="str">
        <f t="shared" ca="1" si="2"/>
        <v>TinPT Cipta Persada Mulia</v>
      </c>
    </row>
    <row r="37" spans="1:28" s="227" customFormat="1" ht="38.25">
      <c r="A37" s="181" t="s">
        <v>1815</v>
      </c>
      <c r="B37" s="182" t="str">
        <f ca="1">IF(LEN(A37)=0,"",INDEX('Smelter Look-up'!$A:$A,MATCH($A37,'Smelter Look-up'!$E:$E,0)))</f>
        <v>Tin</v>
      </c>
      <c r="C37" s="186" t="str">
        <f ca="1">IF(LEN(A37)=0,"",INDEX('Smelter Look-up'!$C:$C,MATCH($A37,'Smelter Look-up'!$E:$E,0)))</f>
        <v>Aurubis Beerse</v>
      </c>
      <c r="D37" s="230"/>
      <c r="E37" s="182" t="str">
        <f ca="1">IF(ISERROR($V37),"",OFFSET('Smelter Look-up'!$D$4,$V37-4,0)&amp;"")</f>
        <v>BELGIUM</v>
      </c>
      <c r="F37" s="182" t="str">
        <f ca="1">IF(ISERROR($V37),"",OFFSET('Smelter Look-up'!$E$4,$V37-4,0))</f>
        <v>CID002773</v>
      </c>
      <c r="G37" s="182" t="str">
        <f ca="1">IF(C37=$X$4,IF(ISERROR($V37),"Enter smelter details","RMI"),IF(ISERROR($V37),"",OFFSET('Smelter Look-up'!$F$4,$V37-4,0)))</f>
        <v>RMI</v>
      </c>
      <c r="H37" s="183">
        <f ca="1">IF(ISERROR($V37),"",OFFSET('Smelter Look-up'!$G$4,$V37-4,0))</f>
        <v>0</v>
      </c>
      <c r="I37" s="184" t="str">
        <f ca="1">IF(ISERROR($V37),"",OFFSET('Smelter Look-up'!$H$4,$V37-4,0))</f>
        <v>Beerse</v>
      </c>
      <c r="J37" s="184" t="str">
        <f ca="1">IF(ISERROR($V37),"",OFFSET('Smelter Look-up'!$I$4,$V37-4,0))</f>
        <v>Antwerpen</v>
      </c>
      <c r="K37" s="224"/>
      <c r="L37" s="224"/>
      <c r="M37" s="224"/>
      <c r="N37" s="224"/>
      <c r="O37" s="224"/>
      <c r="P37" s="185"/>
      <c r="Q37" s="225"/>
      <c r="R37" s="182" t="str">
        <f ca="1">IF(ISERROR($V37),"",OFFSET('Smelter Look-up'!$C$4,$V37-4,0)&amp;"")</f>
        <v>Aurubis Beerse</v>
      </c>
      <c r="S37" s="181" t="str">
        <f t="shared" ref="S37:S67" ca="1" si="3">IF(B37="","",IF(ISERROR(MATCH($E37,CL,0)),"Unknown",INDIRECT("'C'!$A$"&amp;MATCH($E37,CL,0)+1)))</f>
        <v>BE</v>
      </c>
      <c r="T37" s="181" t="str">
        <f ca="1">IF(B37="","",IF(ISERROR(MATCH($J37,SorP!$B$1:$B$6279,0)),"",INDIRECT("'SorP'!$A$"&amp;MATCH($S37&amp;$J37,SorP!C:C,0))))</f>
        <v>BE-VAN</v>
      </c>
      <c r="U37" s="201"/>
      <c r="V37" s="226">
        <f ca="1">IF(C37="",NA(),IF(OR(C37="Smelter not listed",C37="Smelter not yet identified"),MATCH($B37&amp;$D37,'Smelter Look-up'!$J:$J,0),MATCH($B37&amp;$C37,'Smelter Look-up'!$J:$J,0)))</f>
        <v>394</v>
      </c>
      <c r="X37" s="227">
        <f t="shared" ref="X37:X67" ca="1" si="4">IF(AND(C37="Smelter not listed",OR(LEN(D37)=0,LEN(E37)=0)),1,0)</f>
        <v>0</v>
      </c>
      <c r="AB37" s="228" t="str">
        <f t="shared" ref="AB37:AB67" ca="1" si="5">B37&amp;C37</f>
        <v>TinAurubis Beerse</v>
      </c>
    </row>
    <row r="38" spans="1:28" s="227" customFormat="1" ht="51">
      <c r="A38" s="181" t="s">
        <v>15495</v>
      </c>
      <c r="B38" s="182" t="str">
        <f ca="1">IF(LEN(A38)=0,"",INDEX('Smelter Look-up'!$A:$A,MATCH($A38,'Smelter Look-up'!$E:$E,0)))</f>
        <v>Tin</v>
      </c>
      <c r="C38" s="186" t="str">
        <f ca="1">IF(LEN(A38)=0,"",INDEX('Smelter Look-up'!$C:$C,MATCH($A38,'Smelter Look-up'!$E:$E,0)))</f>
        <v>PT Sukses Inti Makmur</v>
      </c>
      <c r="D38" s="230"/>
      <c r="E38" s="182" t="str">
        <f ca="1">IF(ISERROR($V38),"",OFFSET('Smelter Look-up'!$D$4,$V38-4,0)&amp;"")</f>
        <v>INDONESIA</v>
      </c>
      <c r="F38" s="182" t="str">
        <f ca="1">IF(ISERROR($V38),"",OFFSET('Smelter Look-up'!$E$4,$V38-4,0))</f>
        <v>CID002816</v>
      </c>
      <c r="G38" s="182" t="str">
        <f ca="1">IF(C38=$X$4,IF(ISERROR($V38),"Enter smelter details","RMI"),IF(ISERROR($V38),"",OFFSET('Smelter Look-up'!$F$4,$V38-4,0)))</f>
        <v>RMI</v>
      </c>
      <c r="H38" s="183">
        <f ca="1">IF(ISERROR($V38),"",OFFSET('Smelter Look-up'!$G$4,$V38-4,0))</f>
        <v>0</v>
      </c>
      <c r="I38" s="184" t="str">
        <f ca="1">IF(ISERROR($V38),"",OFFSET('Smelter Look-up'!$H$4,$V38-4,0))</f>
        <v>Belitung</v>
      </c>
      <c r="J38" s="184" t="str">
        <f ca="1">IF(ISERROR($V38),"",OFFSET('Smelter Look-up'!$I$4,$V38-4,0))</f>
        <v>Kepulauan Bangka Belitung</v>
      </c>
      <c r="K38" s="224"/>
      <c r="L38" s="224"/>
      <c r="M38" s="224"/>
      <c r="N38" s="224"/>
      <c r="O38" s="224"/>
      <c r="P38" s="185"/>
      <c r="Q38" s="225"/>
      <c r="R38" s="182" t="str">
        <f ca="1">IF(ISERROR($V38),"",OFFSET('Smelter Look-up'!$C$4,$V38-4,0)&amp;"")</f>
        <v>PT Sukses Inti Makmur</v>
      </c>
      <c r="S38" s="181" t="str">
        <f t="shared" ca="1" si="3"/>
        <v>ID</v>
      </c>
      <c r="T38" s="181" t="str">
        <f ca="1">IF(B38="","",IF(ISERROR(MATCH($J38,SorP!$B$1:$B$6279,0)),"",INDIRECT("'SorP'!$A$"&amp;MATCH($S38&amp;$J38,SorP!C:C,0))))</f>
        <v>ID-BB</v>
      </c>
      <c r="U38" s="201"/>
      <c r="V38" s="226">
        <f ca="1">IF(C38="",NA(),IF(OR(C38="Smelter not listed",C38="Smelter not yet identified"),MATCH($B38&amp;$D38,'Smelter Look-up'!$J:$J,0),MATCH($B38&amp;$C38,'Smelter Look-up'!$J:$J,0)))</f>
        <v>510</v>
      </c>
      <c r="X38" s="227">
        <f t="shared" ca="1" si="4"/>
        <v>0</v>
      </c>
      <c r="AB38" s="228" t="str">
        <f t="shared" ca="1" si="5"/>
        <v>TinPT Sukses Inti Makmur</v>
      </c>
    </row>
    <row r="39" spans="1:28" s="227" customFormat="1" ht="89.25">
      <c r="A39" s="181" t="s">
        <v>15806</v>
      </c>
      <c r="B39" s="182" t="s">
        <v>1126</v>
      </c>
      <c r="C39" s="186" t="s">
        <v>15810</v>
      </c>
      <c r="D39" s="230"/>
      <c r="E39" s="182" t="s">
        <v>888</v>
      </c>
      <c r="F39" s="182" t="s">
        <v>15806</v>
      </c>
      <c r="G39" s="182" t="s">
        <v>13240</v>
      </c>
      <c r="H39" s="183">
        <v>0</v>
      </c>
      <c r="I39" s="184" t="s">
        <v>15811</v>
      </c>
      <c r="J39" s="184" t="s">
        <v>12134</v>
      </c>
      <c r="K39" s="224"/>
      <c r="L39" s="224"/>
      <c r="M39" s="224"/>
      <c r="N39" s="224"/>
      <c r="O39" s="224"/>
      <c r="P39" s="185"/>
      <c r="Q39" s="225"/>
      <c r="R39" s="182" t="str">
        <f ca="1">IF(ISERROR($V39),"",OFFSET('Smelter Look-up'!$C$4,$V39-4,0)&amp;"")</f>
        <v/>
      </c>
      <c r="S39" s="181" t="str">
        <f t="shared" ca="1" si="3"/>
        <v>VN</v>
      </c>
      <c r="T39" s="181" t="str">
        <f ca="1">IF(B39="","",IF(ISERROR(MATCH($J39,SorP!$B$1:$B$6279,0)),"",INDIRECT("'SorP'!$A$"&amp;MATCH($S39&amp;$J39,SorP!C:C,0))))</f>
        <v>VN-69</v>
      </c>
      <c r="U39" s="201"/>
      <c r="V39" s="226" t="e">
        <f>IF(C39="",NA(),IF(OR(C39="Smelter not listed",C39="Smelter not yet identified"),MATCH($B39&amp;$D39,'Smelter Look-up'!$J:$J,0),MATCH($B39&amp;$C39,'Smelter Look-up'!$J:$J,0)))</f>
        <v>#N/A</v>
      </c>
      <c r="X39" s="227">
        <f t="shared" si="4"/>
        <v>0</v>
      </c>
      <c r="AB39" s="228" t="str">
        <f t="shared" si="5"/>
        <v>TinThai Nguyen Mining and Metallurgy Co., Ltd.</v>
      </c>
    </row>
    <row r="40" spans="1:28" s="227" customFormat="1" ht="51">
      <c r="A40" s="181" t="s">
        <v>15110</v>
      </c>
      <c r="B40" s="182" t="str">
        <f ca="1">IF(LEN(A40)=0,"",INDEX('Smelter Look-up'!$A:$A,MATCH($A40,'Smelter Look-up'!$E:$E,0)))</f>
        <v>Tin</v>
      </c>
      <c r="C40" s="186" t="str">
        <f ca="1">IF(LEN(A40)=0,"",INDEX('Smelter Look-up'!$C:$C,MATCH($A40,'Smelter Look-up'!$E:$E,0)))</f>
        <v>PT Menara Cipta Mulia</v>
      </c>
      <c r="D40" s="230"/>
      <c r="E40" s="182" t="str">
        <f ca="1">IF(ISERROR($V40),"",OFFSET('Smelter Look-up'!$D$4,$V40-4,0)&amp;"")</f>
        <v>INDONESIA</v>
      </c>
      <c r="F40" s="182" t="str">
        <f ca="1">IF(ISERROR($V40),"",OFFSET('Smelter Look-up'!$E$4,$V40-4,0))</f>
        <v>CID002835</v>
      </c>
      <c r="G40" s="182" t="str">
        <f ca="1">IF(C40=$X$4,IF(ISERROR($V40),"Enter smelter details","RMI"),IF(ISERROR($V40),"",OFFSET('Smelter Look-up'!$F$4,$V40-4,0)))</f>
        <v>RMI</v>
      </c>
      <c r="H40" s="183">
        <f ca="1">IF(ISERROR($V40),"",OFFSET('Smelter Look-up'!$G$4,$V40-4,0))</f>
        <v>0</v>
      </c>
      <c r="I40" s="184" t="str">
        <f ca="1">IF(ISERROR($V40),"",OFFSET('Smelter Look-up'!$H$4,$V40-4,0))</f>
        <v>Mentawak</v>
      </c>
      <c r="J40" s="184" t="str">
        <f ca="1">IF(ISERROR($V40),"",OFFSET('Smelter Look-up'!$I$4,$V40-4,0))</f>
        <v>Kepulauan Bangka Belitung</v>
      </c>
      <c r="K40" s="224"/>
      <c r="L40" s="224"/>
      <c r="M40" s="224"/>
      <c r="N40" s="224"/>
      <c r="O40" s="224"/>
      <c r="P40" s="185"/>
      <c r="Q40" s="225"/>
      <c r="R40" s="182" t="str">
        <f ca="1">IF(ISERROR($V40),"",OFFSET('Smelter Look-up'!$C$4,$V40-4,0)&amp;"")</f>
        <v>PT Menara Cipta Mulia</v>
      </c>
      <c r="S40" s="181" t="str">
        <f t="shared" ca="1" si="3"/>
        <v>ID</v>
      </c>
      <c r="T40" s="181" t="str">
        <f ca="1">IF(B40="","",IF(ISERROR(MATCH($J40,SorP!$B$1:$B$6279,0)),"",INDIRECT("'SorP'!$A$"&amp;MATCH($S40&amp;$J40,SorP!C:C,0))))</f>
        <v>ID-BB</v>
      </c>
      <c r="U40" s="201"/>
      <c r="V40" s="226">
        <f ca="1">IF(C40="",NA(),IF(OR(C40="Smelter not listed",C40="Smelter not yet identified"),MATCH($B40&amp;$D40,'Smelter Look-up'!$J:$J,0),MATCH($B40&amp;$C40,'Smelter Look-up'!$J:$J,0)))</f>
        <v>499</v>
      </c>
      <c r="X40" s="227">
        <f t="shared" ca="1" si="4"/>
        <v>0</v>
      </c>
      <c r="AB40" s="228" t="str">
        <f t="shared" ca="1" si="5"/>
        <v>TinPT Menara Cipta Mulia</v>
      </c>
    </row>
    <row r="41" spans="1:28" s="227" customFormat="1" ht="102">
      <c r="A41" s="181" t="s">
        <v>2529</v>
      </c>
      <c r="B41" s="182" t="str">
        <f ca="1">IF(LEN(A41)=0,"",INDEX('Smelter Look-up'!$A:$A,MATCH($A41,'Smelter Look-up'!$E:$E,0)))</f>
        <v>Tin</v>
      </c>
      <c r="C41" s="186" t="str">
        <f ca="1">IF(LEN(A41)=0,"",INDEX('Smelter Look-up'!$C:$C,MATCH($A41,'Smelter Look-up'!$E:$E,0)))</f>
        <v>Guangdong Hanhe Non-Ferrous Metal Co., Ltd.</v>
      </c>
      <c r="D41" s="230"/>
      <c r="E41" s="182" t="str">
        <f ca="1">IF(ISERROR($V41),"",OFFSET('Smelter Look-up'!$D$4,$V41-4,0)&amp;"")</f>
        <v>CHINA</v>
      </c>
      <c r="F41" s="182" t="str">
        <f ca="1">IF(ISERROR($V41),"",OFFSET('Smelter Look-up'!$E$4,$V41-4,0))</f>
        <v>CID003116</v>
      </c>
      <c r="G41" s="182" t="str">
        <f ca="1">IF(C41=$X$4,IF(ISERROR($V41),"Enter smelter details","RMI"),IF(ISERROR($V41),"",OFFSET('Smelter Look-up'!$F$4,$V41-4,0)))</f>
        <v>RMI</v>
      </c>
      <c r="H41" s="183">
        <f ca="1">IF(ISERROR($V41),"",OFFSET('Smelter Look-up'!$G$4,$V41-4,0))</f>
        <v>0</v>
      </c>
      <c r="I41" s="184" t="str">
        <f ca="1">IF(ISERROR($V41),"",OFFSET('Smelter Look-up'!$H$4,$V41-4,0))</f>
        <v>Chaozhou</v>
      </c>
      <c r="J41" s="184" t="str">
        <f ca="1">IF(ISERROR($V41),"",OFFSET('Smelter Look-up'!$I$4,$V41-4,0))</f>
        <v>Guangdong Sheng</v>
      </c>
      <c r="K41" s="224"/>
      <c r="L41" s="224"/>
      <c r="M41" s="224"/>
      <c r="N41" s="224"/>
      <c r="O41" s="224"/>
      <c r="P41" s="185"/>
      <c r="Q41" s="225"/>
      <c r="R41" s="182" t="str">
        <f ca="1">IF(ISERROR($V41),"",OFFSET('Smelter Look-up'!$C$4,$V41-4,0)&amp;"")</f>
        <v>Guangdong Hanhe Non-Ferrous Metal Co., Ltd.</v>
      </c>
      <c r="S41" s="181" t="str">
        <f t="shared" ca="1" si="3"/>
        <v>CN</v>
      </c>
      <c r="T41" s="181" t="str">
        <f ca="1">IF(B41="","",IF(ISERROR(MATCH($J41,SorP!$B$1:$B$6279,0)),"",INDIRECT("'SorP'!$A$"&amp;MATCH($S41&amp;$J41,SorP!C:C,0))))</f>
        <v>CN-GD</v>
      </c>
      <c r="U41" s="201"/>
      <c r="V41" s="226">
        <f ca="1">IF(C41="",NA(),IF(OR(C41="Smelter not listed",C41="Smelter not yet identified"),MATCH($B41&amp;$D41,'Smelter Look-up'!$J:$J,0),MATCH($B41&amp;$C41,'Smelter Look-up'!$J:$J,0)))</f>
        <v>442</v>
      </c>
      <c r="X41" s="227">
        <f t="shared" ca="1" si="4"/>
        <v>0</v>
      </c>
      <c r="AB41" s="228" t="str">
        <f t="shared" ca="1" si="5"/>
        <v>TinGuangdong Hanhe Non-Ferrous Metal Co., Ltd.</v>
      </c>
    </row>
    <row r="42" spans="1:28" s="227" customFormat="1" ht="51">
      <c r="A42" s="181" t="s">
        <v>14029</v>
      </c>
      <c r="B42" s="182" t="str">
        <f ca="1">IF(LEN(A42)=0,"",INDEX('Smelter Look-up'!$A:$A,MATCH($A42,'Smelter Look-up'!$E:$E,0)))</f>
        <v>Tin</v>
      </c>
      <c r="C42" s="186" t="str">
        <f ca="1">IF(LEN(A42)=0,"",INDEX('Smelter Look-up'!$C:$C,MATCH($A42,'Smelter Look-up'!$E:$E,0)))</f>
        <v>PT Bangka Serumpun</v>
      </c>
      <c r="D42" s="230"/>
      <c r="E42" s="182" t="str">
        <f ca="1">IF(ISERROR($V42),"",OFFSET('Smelter Look-up'!$D$4,$V42-4,0)&amp;"")</f>
        <v>INDONESIA</v>
      </c>
      <c r="F42" s="182" t="str">
        <f ca="1">IF(ISERROR($V42),"",OFFSET('Smelter Look-up'!$E$4,$V42-4,0))</f>
        <v>CID003205</v>
      </c>
      <c r="G42" s="182" t="str">
        <f ca="1">IF(C42=$X$4,IF(ISERROR($V42),"Enter smelter details","RMI"),IF(ISERROR($V42),"",OFFSET('Smelter Look-up'!$F$4,$V42-4,0)))</f>
        <v>RMI</v>
      </c>
      <c r="H42" s="183">
        <f ca="1">IF(ISERROR($V42),"",OFFSET('Smelter Look-up'!$G$4,$V42-4,0))</f>
        <v>0</v>
      </c>
      <c r="I42" s="184" t="str">
        <f ca="1">IF(ISERROR($V42),"",OFFSET('Smelter Look-up'!$H$4,$V42-4,0))</f>
        <v>Pangkalpinang</v>
      </c>
      <c r="J42" s="184" t="str">
        <f ca="1">IF(ISERROR($V42),"",OFFSET('Smelter Look-up'!$I$4,$V42-4,0))</f>
        <v>Kepulauan Bangka Belitung</v>
      </c>
      <c r="K42" s="224"/>
      <c r="L42" s="224"/>
      <c r="M42" s="224"/>
      <c r="N42" s="224"/>
      <c r="O42" s="224"/>
      <c r="P42" s="185"/>
      <c r="Q42" s="225"/>
      <c r="R42" s="182" t="str">
        <f ca="1">IF(ISERROR($V42),"",OFFSET('Smelter Look-up'!$C$4,$V42-4,0)&amp;"")</f>
        <v>PT Bangka Serumpun</v>
      </c>
      <c r="S42" s="181" t="str">
        <f t="shared" ca="1" si="3"/>
        <v>ID</v>
      </c>
      <c r="T42" s="181" t="str">
        <f ca="1">IF(B42="","",IF(ISERROR(MATCH($J42,SorP!$B$1:$B$6279,0)),"",INDIRECT("'SorP'!$A$"&amp;MATCH($S42&amp;$J42,SorP!C:C,0))))</f>
        <v>ID-BB</v>
      </c>
      <c r="U42" s="201"/>
      <c r="V42" s="226">
        <f ca="1">IF(C42="",NA(),IF(OR(C42="Smelter not listed",C42="Smelter not yet identified"),MATCH($B42&amp;$D42,'Smelter Look-up'!$J:$J,0),MATCH($B42&amp;$C42,'Smelter Look-up'!$J:$J,0)))</f>
        <v>492</v>
      </c>
      <c r="X42" s="227">
        <f t="shared" ca="1" si="4"/>
        <v>0</v>
      </c>
      <c r="AB42" s="228" t="str">
        <f t="shared" ca="1" si="5"/>
        <v>TinPT Bangka Serumpun</v>
      </c>
    </row>
    <row r="43" spans="1:28" s="227" customFormat="1" ht="51">
      <c r="A43" s="181" t="s">
        <v>13184</v>
      </c>
      <c r="B43" s="182" t="str">
        <f ca="1">IF(LEN(A43)=0,"",INDEX('Smelter Look-up'!$A:$A,MATCH($A43,'Smelter Look-up'!$E:$E,0)))</f>
        <v>Tin</v>
      </c>
      <c r="C43" s="186" t="str">
        <f ca="1">IF(LEN(A43)=0,"",INDEX('Smelter Look-up'!$C:$C,MATCH($A43,'Smelter Look-up'!$E:$E,0)))</f>
        <v>Tin Technology &amp; Refining</v>
      </c>
      <c r="D43" s="230"/>
      <c r="E43" s="182" t="str">
        <f ca="1">IF(ISERROR($V43),"",OFFSET('Smelter Look-up'!$D$4,$V43-4,0)&amp;"")</f>
        <v>UNITED STATES OF AMERICA</v>
      </c>
      <c r="F43" s="182" t="str">
        <f ca="1">IF(ISERROR($V43),"",OFFSET('Smelter Look-up'!$E$4,$V43-4,0))</f>
        <v>CID003325</v>
      </c>
      <c r="G43" s="182" t="str">
        <f ca="1">IF(C43=$X$4,IF(ISERROR($V43),"Enter smelter details","RMI"),IF(ISERROR($V43),"",OFFSET('Smelter Look-up'!$F$4,$V43-4,0)))</f>
        <v>RMI</v>
      </c>
      <c r="H43" s="183">
        <f ca="1">IF(ISERROR($V43),"",OFFSET('Smelter Look-up'!$G$4,$V43-4,0))</f>
        <v>0</v>
      </c>
      <c r="I43" s="184" t="str">
        <f ca="1">IF(ISERROR($V43),"",OFFSET('Smelter Look-up'!$H$4,$V43-4,0))</f>
        <v>West Chester</v>
      </c>
      <c r="J43" s="184" t="str">
        <f ca="1">IF(ISERROR($V43),"",OFFSET('Smelter Look-up'!$I$4,$V43-4,0))</f>
        <v>Pennsylvania</v>
      </c>
      <c r="K43" s="224"/>
      <c r="L43" s="224"/>
      <c r="M43" s="224"/>
      <c r="N43" s="224"/>
      <c r="O43" s="224"/>
      <c r="P43" s="185"/>
      <c r="Q43" s="225"/>
      <c r="R43" s="182" t="str">
        <f ca="1">IF(ISERROR($V43),"",OFFSET('Smelter Look-up'!$C$4,$V43-4,0)&amp;"")</f>
        <v>Tin Technology &amp; Refining</v>
      </c>
      <c r="S43" s="181" t="str">
        <f t="shared" ca="1" si="3"/>
        <v>US</v>
      </c>
      <c r="T43" s="181" t="str">
        <f ca="1">IF(B43="","",IF(ISERROR(MATCH($J43,SorP!$B$1:$B$6279,0)),"",INDIRECT("'SorP'!$A$"&amp;MATCH($S43&amp;$J43,SorP!C:C,0))))</f>
        <v>US-PA</v>
      </c>
      <c r="U43" s="201"/>
      <c r="V43" s="226">
        <f ca="1">IF(C43="",NA(),IF(OR(C43="Smelter not listed",C43="Smelter not yet identified"),MATCH($B43&amp;$D43,'Smelter Look-up'!$J:$J,0),MATCH($B43&amp;$C43,'Smelter Look-up'!$J:$J,0)))</f>
        <v>530</v>
      </c>
      <c r="X43" s="227">
        <f t="shared" ca="1" si="4"/>
        <v>0</v>
      </c>
      <c r="AB43" s="228" t="str">
        <f t="shared" ca="1" si="5"/>
        <v>TinTin Technology &amp; Refining</v>
      </c>
    </row>
    <row r="44" spans="1:28" s="227" customFormat="1" ht="63.75">
      <c r="A44" s="181" t="s">
        <v>15807</v>
      </c>
      <c r="B44" s="182" t="s">
        <v>1126</v>
      </c>
      <c r="C44" s="186" t="s">
        <v>15808</v>
      </c>
      <c r="D44" s="230"/>
      <c r="E44" s="182" t="s">
        <v>1096</v>
      </c>
      <c r="F44" s="182" t="s">
        <v>15807</v>
      </c>
      <c r="G44" s="182" t="s">
        <v>13240</v>
      </c>
      <c r="H44" s="183">
        <v>0</v>
      </c>
      <c r="I44" s="184" t="s">
        <v>15809</v>
      </c>
      <c r="J44" s="184" t="s">
        <v>13617</v>
      </c>
      <c r="K44" s="224"/>
      <c r="L44" s="224"/>
      <c r="M44" s="224"/>
      <c r="N44" s="224"/>
      <c r="O44" s="224"/>
      <c r="P44" s="185"/>
      <c r="Q44" s="225"/>
      <c r="R44" s="182" t="str">
        <f ca="1">IF(ISERROR($V44),"",OFFSET('Smelter Look-up'!$C$4,$V44-4,0)&amp;"")</f>
        <v/>
      </c>
      <c r="S44" s="181" t="str">
        <f t="shared" ca="1" si="3"/>
        <v>CN</v>
      </c>
      <c r="T44" s="181" t="str">
        <f ca="1">IF(B44="","",IF(ISERROR(MATCH($J44,SorP!$B$1:$B$6279,0)),"",INDIRECT("'SorP'!$A$"&amp;MATCH($S44&amp;$J44,SorP!C:C,0))))</f>
        <v>CN-AH</v>
      </c>
      <c r="U44" s="201"/>
      <c r="V44" s="226" t="e">
        <f>IF(C44="",NA(),IF(OR(C44="Smelter not listed",C44="Smelter not yet identified"),MATCH($B44&amp;$D44,'Smelter Look-up'!$J:$J,0),MATCH($B44&amp;$C44,'Smelter Look-up'!$J:$J,0)))</f>
        <v>#N/A</v>
      </c>
      <c r="X44" s="227">
        <f t="shared" si="4"/>
        <v>0</v>
      </c>
      <c r="AB44" s="228" t="str">
        <f t="shared" si="5"/>
        <v>TinMa'anshan Weitai Tin Co., Ltd.</v>
      </c>
    </row>
    <row r="45" spans="1:28" s="227" customFormat="1" ht="51">
      <c r="A45" s="181" t="s">
        <v>15114</v>
      </c>
      <c r="B45" s="182" t="str">
        <f ca="1">IF(LEN(A45)=0,"",INDEX('Smelter Look-up'!$A:$A,MATCH($A45,'Smelter Look-up'!$E:$E,0)))</f>
        <v>Tin</v>
      </c>
      <c r="C45" s="186" t="s">
        <v>15113</v>
      </c>
      <c r="D45" s="230"/>
      <c r="E45" s="182" t="str">
        <f ca="1">IF(ISERROR($V45),"",OFFSET('Smelter Look-up'!$D$4,$V45-4,0)&amp;"")</f>
        <v>INDONESIA</v>
      </c>
      <c r="F45" s="182" t="str">
        <f ca="1">IF(ISERROR($V45),"",OFFSET('Smelter Look-up'!$E$4,$V45-4,0))</f>
        <v>CID003381</v>
      </c>
      <c r="G45" s="182" t="str">
        <f ca="1">IF(C45=$X$4,IF(ISERROR($V45),"Enter smelter details","RMI"),IF(ISERROR($V45),"",OFFSET('Smelter Look-up'!$F$4,$V45-4,0)))</f>
        <v>RMI</v>
      </c>
      <c r="H45" s="183">
        <f ca="1">IF(ISERROR($V45),"",OFFSET('Smelter Look-up'!$G$4,$V45-4,0))</f>
        <v>0</v>
      </c>
      <c r="I45" s="184" t="str">
        <f ca="1">IF(ISERROR($V45),"",OFFSET('Smelter Look-up'!$H$4,$V45-4,0))</f>
        <v>Tukak Sadai</v>
      </c>
      <c r="J45" s="184" t="str">
        <f ca="1">IF(ISERROR($V45),"",OFFSET('Smelter Look-up'!$I$4,$V45-4,0))</f>
        <v>Kepulauan Bangka Belitung</v>
      </c>
      <c r="K45" s="224"/>
      <c r="L45" s="224"/>
      <c r="M45" s="224"/>
      <c r="N45" s="224"/>
      <c r="O45" s="224"/>
      <c r="P45" s="185"/>
      <c r="Q45" s="225"/>
      <c r="R45" s="182" t="str">
        <f ca="1">IF(ISERROR($V45),"",OFFSET('Smelter Look-up'!$C$4,$V45-4,0)&amp;"")</f>
        <v>PT Rajawali Rimba Perkasa</v>
      </c>
      <c r="S45" s="181" t="str">
        <f t="shared" ca="1" si="3"/>
        <v>ID</v>
      </c>
      <c r="T45" s="181" t="str">
        <f ca="1">IF(B45="","",IF(ISERROR(MATCH($J45,SorP!$B$1:$B$6279,0)),"",INDIRECT("'SorP'!$A$"&amp;MATCH($S45&amp;$J45,SorP!C:C,0))))</f>
        <v>ID-BB</v>
      </c>
      <c r="U45" s="201"/>
      <c r="V45" s="226">
        <f ca="1">IF(C45="",NA(),IF(OR(C45="Smelter not listed",C45="Smelter not yet identified"),MATCH($B45&amp;$D45,'Smelter Look-up'!$J:$J,0),MATCH($B45&amp;$C45,'Smelter Look-up'!$J:$J,0)))</f>
        <v>506</v>
      </c>
      <c r="X45" s="227">
        <f t="shared" ca="1" si="4"/>
        <v>0</v>
      </c>
      <c r="AB45" s="228" t="str">
        <f t="shared" ca="1" si="5"/>
        <v>TinPT Rajawali Rimba Perkasa</v>
      </c>
    </row>
    <row r="46" spans="1:28" s="227" customFormat="1" ht="38.25">
      <c r="A46" s="181" t="s">
        <v>13867</v>
      </c>
      <c r="B46" s="182" t="str">
        <f ca="1">IF(LEN(A46)=0,"",INDEX('Smelter Look-up'!$A:$A,MATCH($A46,'Smelter Look-up'!$E:$E,0)))</f>
        <v>Tin</v>
      </c>
      <c r="C46" s="186" t="str">
        <f ca="1">IF(LEN(A46)=0,"",INDEX('Smelter Look-up'!$C:$C,MATCH($A46,'Smelter Look-up'!$E:$E,0)))</f>
        <v>Luna Smelter, Ltd.</v>
      </c>
      <c r="D46" s="230"/>
      <c r="E46" s="182" t="str">
        <f ca="1">IF(ISERROR($V46),"",OFFSET('Smelter Look-up'!$D$4,$V46-4,0)&amp;"")</f>
        <v>RWANDA</v>
      </c>
      <c r="F46" s="182" t="str">
        <f ca="1">IF(ISERROR($V46),"",OFFSET('Smelter Look-up'!$E$4,$V46-4,0))</f>
        <v>CID003387</v>
      </c>
      <c r="G46" s="182" t="str">
        <f ca="1">IF(C46=$X$4,IF(ISERROR($V46),"Enter smelter details","RMI"),IF(ISERROR($V46),"",OFFSET('Smelter Look-up'!$F$4,$V46-4,0)))</f>
        <v>RMI</v>
      </c>
      <c r="H46" s="183">
        <f ca="1">IF(ISERROR($V46),"",OFFSET('Smelter Look-up'!$G$4,$V46-4,0))</f>
        <v>0</v>
      </c>
      <c r="I46" s="184" t="str">
        <f ca="1">IF(ISERROR($V46),"",OFFSET('Smelter Look-up'!$H$4,$V46-4,0))</f>
        <v>Kigali</v>
      </c>
      <c r="J46" s="184" t="str">
        <f ca="1">IF(ISERROR($V46),"",OFFSET('Smelter Look-up'!$I$4,$V46-4,0))</f>
        <v>City of Kigali</v>
      </c>
      <c r="K46" s="224"/>
      <c r="L46" s="224"/>
      <c r="M46" s="224"/>
      <c r="N46" s="224"/>
      <c r="O46" s="224"/>
      <c r="P46" s="185"/>
      <c r="Q46" s="225"/>
      <c r="R46" s="182" t="str">
        <f ca="1">IF(ISERROR($V46),"",OFFSET('Smelter Look-up'!$C$4,$V46-4,0)&amp;"")</f>
        <v>Luna Smelter, Ltd.</v>
      </c>
      <c r="S46" s="181" t="str">
        <f t="shared" ca="1" si="3"/>
        <v>RW</v>
      </c>
      <c r="T46" s="181" t="str">
        <f ca="1">IF(B46="","",IF(ISERROR(MATCH($J46,SorP!$B$1:$B$6279,0)),"",INDIRECT("'SorP'!$A$"&amp;MATCH($S46&amp;$J46,SorP!C:C,0))))</f>
        <v>RW-01</v>
      </c>
      <c r="U46" s="201"/>
      <c r="V46" s="226">
        <f ca="1">IF(C46="",NA(),IF(OR(C46="Smelter not listed",C46="Smelter not yet identified"),MATCH($B46&amp;$D46,'Smelter Look-up'!$J:$J,0),MATCH($B46&amp;$C46,'Smelter Look-up'!$J:$J,0)))</f>
        <v>456</v>
      </c>
      <c r="X46" s="227">
        <f t="shared" ca="1" si="4"/>
        <v>0</v>
      </c>
      <c r="AB46" s="228" t="str">
        <f t="shared" ca="1" si="5"/>
        <v>TinLuna Smelter, Ltd.</v>
      </c>
    </row>
    <row r="47" spans="1:28" s="227" customFormat="1" ht="63.75">
      <c r="A47" s="181" t="s">
        <v>13868</v>
      </c>
      <c r="B47" s="182" t="str">
        <f ca="1">IF(LEN(A47)=0,"",INDEX('Smelter Look-up'!$A:$A,MATCH($A47,'Smelter Look-up'!$E:$E,0)))</f>
        <v>Tin</v>
      </c>
      <c r="C47" s="186" t="str">
        <f ca="1">IF(LEN(A47)=0,"",INDEX('Smelter Look-up'!$C:$C,MATCH($A47,'Smelter Look-up'!$E:$E,0)))</f>
        <v>PT Mitra Sukses Globalindo</v>
      </c>
      <c r="D47" s="230"/>
      <c r="E47" s="182" t="str">
        <f ca="1">IF(ISERROR($V47),"",OFFSET('Smelter Look-up'!$D$4,$V47-4,0)&amp;"")</f>
        <v>INDONESIA</v>
      </c>
      <c r="F47" s="182" t="str">
        <f ca="1">IF(ISERROR($V47),"",OFFSET('Smelter Look-up'!$E$4,$V47-4,0))</f>
        <v>CID003449</v>
      </c>
      <c r="G47" s="182" t="str">
        <f ca="1">IF(C47=$X$4,IF(ISERROR($V47),"Enter smelter details","RMI"),IF(ISERROR($V47),"",OFFSET('Smelter Look-up'!$F$4,$V47-4,0)))</f>
        <v>RMI</v>
      </c>
      <c r="H47" s="183">
        <f ca="1">IF(ISERROR($V47),"",OFFSET('Smelter Look-up'!$G$4,$V47-4,0))</f>
        <v>0</v>
      </c>
      <c r="I47" s="184" t="str">
        <f ca="1">IF(ISERROR($V47),"",OFFSET('Smelter Look-up'!$H$4,$V47-4,0))</f>
        <v>Pangkalpinang</v>
      </c>
      <c r="J47" s="184" t="str">
        <f ca="1">IF(ISERROR($V47),"",OFFSET('Smelter Look-up'!$I$4,$V47-4,0))</f>
        <v>Kepulauan Bangka Belitung</v>
      </c>
      <c r="K47" s="224"/>
      <c r="L47" s="224"/>
      <c r="M47" s="224"/>
      <c r="N47" s="224"/>
      <c r="O47" s="224"/>
      <c r="P47" s="185"/>
      <c r="Q47" s="225"/>
      <c r="R47" s="182" t="str">
        <f ca="1">IF(ISERROR($V47),"",OFFSET('Smelter Look-up'!$C$4,$V47-4,0)&amp;"")</f>
        <v>PT Mitra Sukses Globalindo</v>
      </c>
      <c r="S47" s="181" t="str">
        <f t="shared" ca="1" si="3"/>
        <v>ID</v>
      </c>
      <c r="T47" s="181" t="str">
        <f ca="1">IF(B47="","",IF(ISERROR(MATCH($J47,SorP!$B$1:$B$6279,0)),"",INDIRECT("'SorP'!$A$"&amp;MATCH($S47&amp;$J47,SorP!C:C,0))))</f>
        <v>ID-BB</v>
      </c>
      <c r="U47" s="201"/>
      <c r="V47" s="226">
        <f ca="1">IF(C47="",NA(),IF(OR(C47="Smelter not listed",C47="Smelter not yet identified"),MATCH($B47&amp;$D47,'Smelter Look-up'!$J:$J,0),MATCH($B47&amp;$C47,'Smelter Look-up'!$J:$J,0)))</f>
        <v>501</v>
      </c>
      <c r="X47" s="227">
        <f t="shared" ca="1" si="4"/>
        <v>0</v>
      </c>
      <c r="AB47" s="228" t="str">
        <f t="shared" ca="1" si="5"/>
        <v>TinPT Mitra Sukses Globalindo</v>
      </c>
    </row>
    <row r="48" spans="1:28" s="227" customFormat="1" ht="102">
      <c r="A48" s="181" t="s">
        <v>15100</v>
      </c>
      <c r="B48" s="182" t="str">
        <f ca="1">IF(LEN(A48)=0,"",INDEX('Smelter Look-up'!$A:$A,MATCH($A48,'Smelter Look-up'!$E:$E,0)))</f>
        <v>Tin</v>
      </c>
      <c r="C48" s="186" t="str">
        <f ca="1">IF(LEN(A48)=0,"",INDEX('Smelter Look-up'!$C:$C,MATCH($A48,'Smelter Look-up'!$E:$E,0)))</f>
        <v>Fabrica Auricchio Industria e Comercio Ltda.</v>
      </c>
      <c r="D48" s="230"/>
      <c r="E48" s="182" t="str">
        <f ca="1">IF(ISERROR($V48),"",OFFSET('Smelter Look-up'!$D$4,$V48-4,0)&amp;"")</f>
        <v>BRAZIL</v>
      </c>
      <c r="F48" s="182" t="str">
        <f ca="1">IF(ISERROR($V48),"",OFFSET('Smelter Look-up'!$E$4,$V48-4,0))</f>
        <v>CID003582</v>
      </c>
      <c r="G48" s="182" t="str">
        <f ca="1">IF(C48=$X$4,IF(ISERROR($V48),"Enter smelter details","RMI"),IF(ISERROR($V48),"",OFFSET('Smelter Look-up'!$F$4,$V48-4,0)))</f>
        <v>RMI</v>
      </c>
      <c r="H48" s="183">
        <f ca="1">IF(ISERROR($V48),"",OFFSET('Smelter Look-up'!$G$4,$V48-4,0))</f>
        <v>0</v>
      </c>
      <c r="I48" s="184" t="str">
        <f ca="1">IF(ISERROR($V48),"",OFFSET('Smelter Look-up'!$H$4,$V48-4,0))</f>
        <v>Mogi das Cruzes</v>
      </c>
      <c r="J48" s="184" t="str">
        <f ca="1">IF(ISERROR($V48),"",OFFSET('Smelter Look-up'!$I$4,$V48-4,0))</f>
        <v>São Paulo</v>
      </c>
      <c r="K48" s="224"/>
      <c r="L48" s="224"/>
      <c r="M48" s="224"/>
      <c r="N48" s="224"/>
      <c r="O48" s="224"/>
      <c r="P48" s="185"/>
      <c r="Q48" s="225"/>
      <c r="R48" s="182" t="str">
        <f ca="1">IF(ISERROR($V48),"",OFFSET('Smelter Look-up'!$C$4,$V48-4,0)&amp;"")</f>
        <v>Fabrica Auricchio Industria e Comercio Ltda.</v>
      </c>
      <c r="S48" s="181" t="str">
        <f t="shared" ca="1" si="3"/>
        <v>BR</v>
      </c>
      <c r="T48" s="181" t="str">
        <f ca="1">IF(B48="","",IF(ISERROR(MATCH($J48,SorP!$B$1:$B$6279,0)),"",INDIRECT("'SorP'!$A$"&amp;MATCH($S48&amp;$J48,SorP!C:C,0))))</f>
        <v>BR-SP</v>
      </c>
      <c r="U48" s="201"/>
      <c r="V48" s="226">
        <f ca="1">IF(C48="",NA(),IF(OR(C48="Smelter not listed",C48="Smelter not yet identified"),MATCH($B48&amp;$D48,'Smelter Look-up'!$J:$J,0),MATCH($B48&amp;$C48,'Smelter Look-up'!$J:$J,0)))</f>
        <v>429</v>
      </c>
      <c r="X48" s="227">
        <f t="shared" ca="1" si="4"/>
        <v>0</v>
      </c>
      <c r="AB48" s="228" t="str">
        <f t="shared" ca="1" si="5"/>
        <v>TinFabrica Auricchio Industria e Comercio Ltda.</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4"/>
        <v>0</v>
      </c>
      <c r="AB63" s="228" t="str">
        <f t="shared" si="5"/>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3"/>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4"/>
        <v>0</v>
      </c>
      <c r="AB64" s="228" t="str">
        <f t="shared" si="5"/>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3"/>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4"/>
        <v>0</v>
      </c>
      <c r="AB65" s="228" t="str">
        <f t="shared" si="5"/>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3"/>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4"/>
        <v>0</v>
      </c>
      <c r="AB66" s="228" t="str">
        <f t="shared" si="5"/>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3"/>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4"/>
        <v>0</v>
      </c>
      <c r="AB67" s="228" t="str">
        <f t="shared" si="5"/>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6">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7">IF(AND(C68="Smelter not listed",OR(LEN(D68)=0,LEN(E68)=0)),1,0)</f>
        <v>0</v>
      </c>
      <c r="AB68" s="228" t="str">
        <f t="shared" ref="AB68" si="8">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0">IF(AND(C69="Smelter not listed",OR(LEN(D69)=0,LEN(E69)=0)),1,0)</f>
        <v>0</v>
      </c>
      <c r="AB69" s="228" t="str">
        <f t="shared" ref="AB69:AB100"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9"/>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0"/>
        <v>0</v>
      </c>
      <c r="AB97" s="228" t="str">
        <f t="shared" si="11"/>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9"/>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0"/>
        <v>0</v>
      </c>
      <c r="AB98" s="228" t="str">
        <f t="shared" si="11"/>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9"/>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0"/>
        <v>0</v>
      </c>
      <c r="AB99" s="228" t="str">
        <f t="shared" si="11"/>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9"/>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0"/>
        <v>0</v>
      </c>
      <c r="AB100" s="228" t="str">
        <f t="shared" si="11"/>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2">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3">IF(AND(C101="Smelter not listed",OR(LEN(D101)=0,LEN(E101)=0)),1,0)</f>
        <v>0</v>
      </c>
      <c r="AB101" s="228" t="str">
        <f t="shared" ref="AB101:AB131" si="14">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2"/>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3"/>
        <v>0</v>
      </c>
      <c r="AB128" s="228" t="str">
        <f t="shared" si="14"/>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2"/>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3"/>
        <v>0</v>
      </c>
      <c r="AB129" s="228" t="str">
        <f t="shared" si="14"/>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2"/>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3"/>
        <v>0</v>
      </c>
      <c r="AB130" s="228" t="str">
        <f t="shared" si="14"/>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2"/>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3"/>
        <v>0</v>
      </c>
      <c r="AB131" s="228" t="str">
        <f t="shared" si="14"/>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5">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6">IF(AND(C132="Smelter not listed",OR(LEN(D132)=0,LEN(E132)=0)),1,0)</f>
        <v>0</v>
      </c>
      <c r="AB132" s="228" t="str">
        <f t="shared" ref="AB132" si="17">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19">IF(AND(C133="Smelter not listed",OR(LEN(D133)=0,LEN(E133)=0)),1,0)</f>
        <v>0</v>
      </c>
      <c r="AB133" s="228" t="str">
        <f t="shared" ref="AB133:AB164"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8"/>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19"/>
        <v>0</v>
      </c>
      <c r="AB163" s="228" t="str">
        <f t="shared" si="20"/>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8"/>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19"/>
        <v>0</v>
      </c>
      <c r="AB164" s="228" t="str">
        <f t="shared" si="20"/>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1">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2">IF(AND(C165="Smelter not listed",OR(LEN(D165)=0,LEN(E165)=0)),1,0)</f>
        <v>0</v>
      </c>
      <c r="AB165" s="228" t="str">
        <f t="shared" ref="AB165:AB195" si="23">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2"/>
        <v>0</v>
      </c>
      <c r="AB192" s="228" t="str">
        <f t="shared" si="23"/>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1"/>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2"/>
        <v>0</v>
      </c>
      <c r="AB193" s="228" t="str">
        <f t="shared" si="23"/>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1"/>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2"/>
        <v>0</v>
      </c>
      <c r="AB194" s="228" t="str">
        <f t="shared" si="23"/>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1"/>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2"/>
        <v>0</v>
      </c>
      <c r="AB195" s="228" t="str">
        <f t="shared" si="23"/>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4">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5">IF(AND(C196="Smelter not listed",OR(LEN(D196)=0,LEN(E196)=0)),1,0)</f>
        <v>0</v>
      </c>
      <c r="AB196" s="228" t="str">
        <f t="shared" ref="AB196" si="26">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28">IF(AND(C197="Smelter not listed",OR(LEN(D197)=0,LEN(E197)=0)),1,0)</f>
        <v>0</v>
      </c>
      <c r="AB197" s="228" t="str">
        <f t="shared" ref="AB197:AB228"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7"/>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28"/>
        <v>0</v>
      </c>
      <c r="AB227" s="228" t="str">
        <f t="shared" si="29"/>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7"/>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28"/>
        <v>0</v>
      </c>
      <c r="AB228" s="228" t="str">
        <f t="shared" si="29"/>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0">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1">IF(AND(C229="Smelter not listed",OR(LEN(D229)=0,LEN(E229)=0)),1,0)</f>
        <v>0</v>
      </c>
      <c r="AB229" s="228" t="str">
        <f t="shared" ref="AB229:AB259" si="32">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1"/>
        <v>0</v>
      </c>
      <c r="AB256" s="228" t="str">
        <f t="shared" si="32"/>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0"/>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1"/>
        <v>0</v>
      </c>
      <c r="AB257" s="228" t="str">
        <f t="shared" si="32"/>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0"/>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1"/>
        <v>0</v>
      </c>
      <c r="AB258" s="228" t="str">
        <f t="shared" si="32"/>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0"/>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1"/>
        <v>0</v>
      </c>
      <c r="AB259" s="228" t="str">
        <f t="shared" si="32"/>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3">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4">IF(AND(C260="Smelter not listed",OR(LEN(D260)=0,LEN(E260)=0)),1,0)</f>
        <v>0</v>
      </c>
      <c r="AB260" s="228" t="str">
        <f t="shared" ref="AB260" si="35">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37">IF(AND(C261="Smelter not listed",OR(LEN(D261)=0,LEN(E261)=0)),1,0)</f>
        <v>0</v>
      </c>
      <c r="AB261" s="228" t="str">
        <f t="shared" ref="AB261:AB292"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6"/>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37"/>
        <v>0</v>
      </c>
      <c r="AB291" s="228" t="str">
        <f t="shared" si="38"/>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6"/>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37"/>
        <v>0</v>
      </c>
      <c r="AB292" s="228" t="str">
        <f t="shared" si="38"/>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39">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0">IF(AND(C293="Smelter not listed",OR(LEN(D293)=0,LEN(E293)=0)),1,0)</f>
        <v>0</v>
      </c>
      <c r="AB293" s="228" t="str">
        <f t="shared" ref="AB293:AB323" si="41">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0"/>
        <v>0</v>
      </c>
      <c r="AB320" s="228" t="str">
        <f t="shared" si="41"/>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9"/>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0"/>
        <v>0</v>
      </c>
      <c r="AB321" s="228" t="str">
        <f t="shared" si="41"/>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9"/>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0"/>
        <v>0</v>
      </c>
      <c r="AB322" s="228" t="str">
        <f t="shared" si="41"/>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9"/>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0"/>
        <v>0</v>
      </c>
      <c r="AB323" s="228" t="str">
        <f t="shared" si="41"/>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2">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3">IF(AND(C324="Smelter not listed",OR(LEN(D324)=0,LEN(E324)=0)),1,0)</f>
        <v>0</v>
      </c>
      <c r="AB324" s="228" t="str">
        <f t="shared" ref="AB324" si="44">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6">IF(AND(C325="Smelter not listed",OR(LEN(D325)=0,LEN(E325)=0)),1,0)</f>
        <v>0</v>
      </c>
      <c r="AB325" s="228" t="str">
        <f t="shared" ref="AB325:AB356"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5"/>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6"/>
        <v>0</v>
      </c>
      <c r="AB355" s="228" t="str">
        <f t="shared" si="47"/>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5"/>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6"/>
        <v>0</v>
      </c>
      <c r="AB356" s="228" t="str">
        <f t="shared" si="47"/>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48">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49">IF(AND(C357="Smelter not listed",OR(LEN(D357)=0,LEN(E357)=0)),1,0)</f>
        <v>0</v>
      </c>
      <c r="AB357" s="228" t="str">
        <f t="shared" ref="AB357:AB387" si="50">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8"/>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49"/>
        <v>0</v>
      </c>
      <c r="AB385" s="228" t="str">
        <f t="shared" si="50"/>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8"/>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49"/>
        <v>0</v>
      </c>
      <c r="AB386" s="228" t="str">
        <f t="shared" si="50"/>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8"/>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49"/>
        <v>0</v>
      </c>
      <c r="AB387" s="228" t="str">
        <f t="shared" si="50"/>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1">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2">IF(AND(C388="Smelter not listed",OR(LEN(D388)=0,LEN(E388)=0)),1,0)</f>
        <v>0</v>
      </c>
      <c r="AB388" s="228" t="str">
        <f t="shared" ref="AB388" si="53">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5">IF(AND(C389="Smelter not listed",OR(LEN(D389)=0,LEN(E389)=0)),1,0)</f>
        <v>0</v>
      </c>
      <c r="AB389" s="228" t="str">
        <f t="shared" ref="AB389:AB420"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4"/>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5"/>
        <v>0</v>
      </c>
      <c r="AB419" s="228" t="str">
        <f t="shared" si="56"/>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4"/>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5"/>
        <v>0</v>
      </c>
      <c r="AB420" s="228" t="str">
        <f t="shared" si="56"/>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7">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58">IF(AND(C421="Smelter not listed",OR(LEN(D421)=0,LEN(E421)=0)),1,0)</f>
        <v>0</v>
      </c>
      <c r="AB421" s="228" t="str">
        <f t="shared" ref="AB421:AB451" si="59">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58"/>
        <v>0</v>
      </c>
      <c r="AB448" s="228" t="str">
        <f t="shared" si="59"/>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7"/>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58"/>
        <v>0</v>
      </c>
      <c r="AB449" s="228" t="str">
        <f t="shared" si="59"/>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7"/>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58"/>
        <v>0</v>
      </c>
      <c r="AB450" s="228" t="str">
        <f t="shared" si="59"/>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7"/>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58"/>
        <v>0</v>
      </c>
      <c r="AB451" s="228" t="str">
        <f t="shared" si="59"/>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0">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1">IF(AND(C452="Smelter not listed",OR(LEN(D452)=0,LEN(E452)=0)),1,0)</f>
        <v>0</v>
      </c>
      <c r="AB452" s="228" t="str">
        <f t="shared" ref="AB452" si="62">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4">IF(AND(C453="Smelter not listed",OR(LEN(D453)=0,LEN(E453)=0)),1,0)</f>
        <v>0</v>
      </c>
      <c r="AB453" s="228" t="str">
        <f t="shared" ref="AB453:AB484"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3"/>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4"/>
        <v>0</v>
      </c>
      <c r="AB483" s="228" t="str">
        <f t="shared" si="65"/>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3"/>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4"/>
        <v>0</v>
      </c>
      <c r="AB484" s="228" t="str">
        <f t="shared" si="65"/>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6">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67">IF(AND(C485="Smelter not listed",OR(LEN(D485)=0,LEN(E485)=0)),1,0)</f>
        <v>0</v>
      </c>
      <c r="AB485" s="228" t="str">
        <f t="shared" ref="AB485:AB515" si="68">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67"/>
        <v>0</v>
      </c>
      <c r="AB512" s="228" t="str">
        <f t="shared" si="68"/>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6"/>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67"/>
        <v>0</v>
      </c>
      <c r="AB513" s="228" t="str">
        <f t="shared" si="68"/>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6"/>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67"/>
        <v>0</v>
      </c>
      <c r="AB514" s="228" t="str">
        <f t="shared" si="68"/>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6"/>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67"/>
        <v>0</v>
      </c>
      <c r="AB515" s="228" t="str">
        <f t="shared" si="68"/>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69">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0">IF(AND(C516="Smelter not listed",OR(LEN(D516)=0,LEN(E516)=0)),1,0)</f>
        <v>0</v>
      </c>
      <c r="AB516" s="228" t="str">
        <f t="shared" ref="AB516" si="71">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3">IF(AND(C517="Smelter not listed",OR(LEN(D517)=0,LEN(E517)=0)),1,0)</f>
        <v>0</v>
      </c>
      <c r="AB517" s="228" t="str">
        <f t="shared" ref="AB517:AB548"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2"/>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3"/>
        <v>0</v>
      </c>
      <c r="AB547" s="228" t="str">
        <f t="shared" si="74"/>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2"/>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3"/>
        <v>0</v>
      </c>
      <c r="AB548" s="228" t="str">
        <f t="shared" si="74"/>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5">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6">IF(AND(C549="Smelter not listed",OR(LEN(D549)=0,LEN(E549)=0)),1,0)</f>
        <v>0</v>
      </c>
      <c r="AB549" s="228" t="str">
        <f t="shared" ref="AB549:AB579" si="77">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5"/>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6"/>
        <v>0</v>
      </c>
      <c r="AB578" s="228" t="str">
        <f t="shared" si="77"/>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5"/>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6"/>
        <v>0</v>
      </c>
      <c r="AB579" s="228" t="str">
        <f t="shared" si="77"/>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78">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79">IF(AND(C580="Smelter not listed",OR(LEN(D580)=0,LEN(E580)=0)),1,0)</f>
        <v>0</v>
      </c>
      <c r="AB580" s="228" t="str">
        <f t="shared" ref="AB580" si="80">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2">IF(AND(C585="Smelter not listed",OR(LEN(D585)=0,LEN(E585)=0)),1,0)</f>
        <v>0</v>
      </c>
      <c r="AB585" s="228" t="str">
        <f t="shared" ref="AB585" si="83">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5">IF(AND(C586="Smelter not listed",OR(LEN(D586)=0,LEN(E586)=0)),1,0)</f>
        <v>0</v>
      </c>
      <c r="AB586" s="228" t="str">
        <f t="shared" ref="AB586:AB633"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4"/>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5"/>
        <v>0</v>
      </c>
      <c r="AB632" s="228" t="str">
        <f t="shared" si="86"/>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4"/>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5"/>
        <v>0</v>
      </c>
      <c r="AB633" s="228" t="str">
        <f t="shared" si="86"/>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7">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88">IF(AND(C634="Smelter not listed",OR(LEN(D634)=0,LEN(E634)=0)),1,0)</f>
        <v>0</v>
      </c>
      <c r="AB634" s="228" t="str">
        <f t="shared" ref="AB634" si="89">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1">IF(AND(C635="Smelter not listed",OR(LEN(D635)=0,LEN(E635)=0)),1,0)</f>
        <v>0</v>
      </c>
      <c r="AB635" s="228" t="str">
        <f t="shared" ref="AB635:AB666"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0"/>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1"/>
        <v>0</v>
      </c>
      <c r="AB666" s="228" t="str">
        <f t="shared" si="9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3">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4">IF(AND(C667="Smelter not listed",OR(LEN(D667)=0,LEN(E667)=0)),1,0)</f>
        <v>0</v>
      </c>
      <c r="AB667" s="228" t="str">
        <f t="shared" ref="AB667:AB697" si="95">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3"/>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4"/>
        <v>0</v>
      </c>
      <c r="AB696" s="228" t="str">
        <f t="shared" si="95"/>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3"/>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4"/>
        <v>0</v>
      </c>
      <c r="AB697" s="228" t="str">
        <f t="shared" si="95"/>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6">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97">IF(AND(C698="Smelter not listed",OR(LEN(D698)=0,LEN(E698)=0)),1,0)</f>
        <v>0</v>
      </c>
      <c r="AB698" s="228" t="str">
        <f t="shared" ref="AB698" si="98">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0">IF(AND(C699="Smelter not listed",OR(LEN(D699)=0,LEN(E699)=0)),1,0)</f>
        <v>0</v>
      </c>
      <c r="AB699" s="228" t="str">
        <f t="shared" ref="AB699:AB730"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9"/>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0"/>
        <v>0</v>
      </c>
      <c r="AB730" s="228" t="str">
        <f t="shared" si="101"/>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2">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3">IF(AND(C731="Smelter not listed",OR(LEN(D731)=0,LEN(E731)=0)),1,0)</f>
        <v>0</v>
      </c>
      <c r="AB731" s="228" t="str">
        <f t="shared" ref="AB731:AB761" si="104">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2"/>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3"/>
        <v>0</v>
      </c>
      <c r="AB760" s="228" t="str">
        <f t="shared" si="104"/>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2"/>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3"/>
        <v>0</v>
      </c>
      <c r="AB761" s="228" t="str">
        <f t="shared" si="104"/>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5">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6">IF(AND(C762="Smelter not listed",OR(LEN(D762)=0,LEN(E762)=0)),1,0)</f>
        <v>0</v>
      </c>
      <c r="AB762" s="228" t="str">
        <f t="shared" ref="AB762" si="107">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09">IF(AND(C763="Smelter not listed",OR(LEN(D763)=0,LEN(E763)=0)),1,0)</f>
        <v>0</v>
      </c>
      <c r="AB763" s="228" t="str">
        <f t="shared" ref="AB763:AB794"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8"/>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09"/>
        <v>0</v>
      </c>
      <c r="AB794" s="228" t="str">
        <f t="shared" si="110"/>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1">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2">IF(AND(C795="Smelter not listed",OR(LEN(D795)=0,LEN(E795)=0)),1,0)</f>
        <v>0</v>
      </c>
      <c r="AB795" s="228" t="str">
        <f t="shared" ref="AB795:AB825" si="113">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1"/>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2"/>
        <v>0</v>
      </c>
      <c r="AB824" s="228" t="str">
        <f t="shared" si="113"/>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1"/>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2"/>
        <v>0</v>
      </c>
      <c r="AB825" s="228" t="str">
        <f t="shared" si="113"/>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4">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5">IF(AND(C826="Smelter not listed",OR(LEN(D826)=0,LEN(E826)=0)),1,0)</f>
        <v>0</v>
      </c>
      <c r="AB826" s="228" t="str">
        <f t="shared" ref="AB826" si="116">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18">IF(AND(C827="Smelter not listed",OR(LEN(D827)=0,LEN(E827)=0)),1,0)</f>
        <v>0</v>
      </c>
      <c r="AB827" s="228" t="str">
        <f t="shared" ref="AB827:AB858"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7"/>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18"/>
        <v>0</v>
      </c>
      <c r="AB858" s="228" t="str">
        <f t="shared" si="119"/>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0">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1">IF(AND(C859="Smelter not listed",OR(LEN(D859)=0,LEN(E859)=0)),1,0)</f>
        <v>0</v>
      </c>
      <c r="AB859" s="228" t="str">
        <f t="shared" ref="AB859:AB889" si="122">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0"/>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1"/>
        <v>0</v>
      </c>
      <c r="AB888" s="228" t="str">
        <f t="shared" si="122"/>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0"/>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1"/>
        <v>0</v>
      </c>
      <c r="AB889" s="228" t="str">
        <f t="shared" si="122"/>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3">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4">IF(AND(C890="Smelter not listed",OR(LEN(D890)=0,LEN(E890)=0)),1,0)</f>
        <v>0</v>
      </c>
      <c r="AB890" s="228" t="str">
        <f t="shared" ref="AB890" si="125">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27">IF(AND(C891="Smelter not listed",OR(LEN(D891)=0,LEN(E891)=0)),1,0)</f>
        <v>0</v>
      </c>
      <c r="AB891" s="228" t="str">
        <f t="shared" ref="AB891:AB922"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6"/>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27"/>
        <v>0</v>
      </c>
      <c r="AB922" s="228" t="str">
        <f t="shared" si="128"/>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29">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0">IF(AND(C923="Smelter not listed",OR(LEN(D923)=0,LEN(E923)=0)),1,0)</f>
        <v>0</v>
      </c>
      <c r="AB923" s="228" t="str">
        <f t="shared" ref="AB923:AB953" si="131">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9"/>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0"/>
        <v>0</v>
      </c>
      <c r="AB952" s="228" t="str">
        <f t="shared" si="131"/>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9"/>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0"/>
        <v>0</v>
      </c>
      <c r="AB953" s="228" t="str">
        <f t="shared" si="131"/>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2">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3">IF(AND(C954="Smelter not listed",OR(LEN(D954)=0,LEN(E954)=0)),1,0)</f>
        <v>0</v>
      </c>
      <c r="AB954" s="228" t="str">
        <f t="shared" ref="AB954" si="134">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6">IF(AND(C955="Smelter not listed",OR(LEN(D955)=0,LEN(E955)=0)),1,0)</f>
        <v>0</v>
      </c>
      <c r="AB955" s="228" t="str">
        <f t="shared" ref="AB955:AB986"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5"/>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6"/>
        <v>0</v>
      </c>
      <c r="AB986" s="228" t="str">
        <f t="shared" si="137"/>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38">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39">IF(AND(C987="Smelter not listed",OR(LEN(D987)=0,LEN(E987)=0)),1,0)</f>
        <v>0</v>
      </c>
      <c r="AB987" s="228" t="str">
        <f t="shared" ref="AB987:AB1017" si="140">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8"/>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39"/>
        <v>0</v>
      </c>
      <c r="AB1016" s="228" t="str">
        <f t="shared" si="140"/>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8"/>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39"/>
        <v>0</v>
      </c>
      <c r="AB1017" s="228" t="str">
        <f t="shared" si="140"/>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1">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2">IF(AND(C1018="Smelter not listed",OR(LEN(D1018)=0,LEN(E1018)=0)),1,0)</f>
        <v>0</v>
      </c>
      <c r="AB1018" s="228" t="str">
        <f t="shared" ref="AB1018" si="143">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5">IF(AND(C1019="Smelter not listed",OR(LEN(D1019)=0,LEN(E1019)=0)),1,0)</f>
        <v>0</v>
      </c>
      <c r="AB1019" s="228" t="str">
        <f t="shared" ref="AB1019:AB1050"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4"/>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5"/>
        <v>0</v>
      </c>
      <c r="AB1050" s="228" t="str">
        <f t="shared" si="146"/>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7">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48">IF(AND(C1051="Smelter not listed",OR(LEN(D1051)=0,LEN(E1051)=0)),1,0)</f>
        <v>0</v>
      </c>
      <c r="AB1051" s="228" t="str">
        <f t="shared" ref="AB1051:AB1081" si="149">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7"/>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48"/>
        <v>0</v>
      </c>
      <c r="AB1080" s="228" t="str">
        <f t="shared" si="149"/>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7"/>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48"/>
        <v>0</v>
      </c>
      <c r="AB1081" s="228" t="str">
        <f t="shared" si="149"/>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0">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1">IF(AND(C1082="Smelter not listed",OR(LEN(D1082)=0,LEN(E1082)=0)),1,0)</f>
        <v>0</v>
      </c>
      <c r="AB1082" s="228" t="str">
        <f t="shared" ref="AB1082" si="152">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4">IF(AND(C1083="Smelter not listed",OR(LEN(D1083)=0,LEN(E1083)=0)),1,0)</f>
        <v>0</v>
      </c>
      <c r="AB1083" s="228" t="str">
        <f t="shared" ref="AB1083:AB1114"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3"/>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4"/>
        <v>0</v>
      </c>
      <c r="AB1114" s="228" t="str">
        <f t="shared" si="155"/>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6">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57">IF(AND(C1115="Smelter not listed",OR(LEN(D1115)=0,LEN(E1115)=0)),1,0)</f>
        <v>0</v>
      </c>
      <c r="AB1115" s="228" t="str">
        <f t="shared" ref="AB1115:AB1145" si="158">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6"/>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57"/>
        <v>0</v>
      </c>
      <c r="AB1144" s="228" t="str">
        <f t="shared" si="158"/>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6"/>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57"/>
        <v>0</v>
      </c>
      <c r="AB1145" s="228" t="str">
        <f t="shared" si="158"/>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59">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0">IF(AND(C1146="Smelter not listed",OR(LEN(D1146)=0,LEN(E1146)=0)),1,0)</f>
        <v>0</v>
      </c>
      <c r="AB1146" s="228" t="str">
        <f t="shared" ref="AB1146" si="161">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3">IF(AND(C1147="Smelter not listed",OR(LEN(D1147)=0,LEN(E1147)=0)),1,0)</f>
        <v>0</v>
      </c>
      <c r="AB1147" s="228" t="str">
        <f t="shared" ref="AB1147:AB1178"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2"/>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3"/>
        <v>0</v>
      </c>
      <c r="AB1178" s="228" t="str">
        <f t="shared" si="164"/>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5">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6">IF(AND(C1179="Smelter not listed",OR(LEN(D1179)=0,LEN(E1179)=0)),1,0)</f>
        <v>0</v>
      </c>
      <c r="AB1179" s="228" t="str">
        <f t="shared" ref="AB1179:AB1209" si="167">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5"/>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6"/>
        <v>0</v>
      </c>
      <c r="AB1208" s="228" t="str">
        <f t="shared" si="167"/>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5"/>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6"/>
        <v>0</v>
      </c>
      <c r="AB1209" s="228" t="str">
        <f t="shared" si="167"/>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68">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69">IF(AND(C1210="Smelter not listed",OR(LEN(D1210)=0,LEN(E1210)=0)),1,0)</f>
        <v>0</v>
      </c>
      <c r="AB1210" s="228" t="str">
        <f t="shared" ref="AB1210" si="170">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2">IF(AND(C1211="Smelter not listed",OR(LEN(D1211)=0,LEN(E1211)=0)),1,0)</f>
        <v>0</v>
      </c>
      <c r="AB1211" s="228" t="str">
        <f t="shared" ref="AB1211:AB1242"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1"/>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2"/>
        <v>0</v>
      </c>
      <c r="AB1242" s="228" t="str">
        <f t="shared" si="173"/>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4">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5">IF(AND(C1243="Smelter not listed",OR(LEN(D1243)=0,LEN(E1243)=0)),1,0)</f>
        <v>0</v>
      </c>
      <c r="AB1243" s="228" t="str">
        <f t="shared" ref="AB1243:AB1273" si="176">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4"/>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5"/>
        <v>0</v>
      </c>
      <c r="AB1272" s="228" t="str">
        <f t="shared" si="176"/>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4"/>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5"/>
        <v>0</v>
      </c>
      <c r="AB1273" s="228" t="str">
        <f t="shared" si="176"/>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7">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78">IF(AND(C1274="Smelter not listed",OR(LEN(D1274)=0,LEN(E1274)=0)),1,0)</f>
        <v>0</v>
      </c>
      <c r="AB1274" s="228" t="str">
        <f t="shared" ref="AB1274" si="179">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1">IF(AND(C1275="Smelter not listed",OR(LEN(D1275)=0,LEN(E1275)=0)),1,0)</f>
        <v>0</v>
      </c>
      <c r="AB1275" s="228" t="str">
        <f t="shared" ref="AB1275:AB1306"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0"/>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1"/>
        <v>0</v>
      </c>
      <c r="AB1306" s="228" t="str">
        <f t="shared" si="18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3">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4">IF(AND(C1307="Smelter not listed",OR(LEN(D1307)=0,LEN(E1307)=0)),1,0)</f>
        <v>0</v>
      </c>
      <c r="AB1307" s="228" t="str">
        <f t="shared" ref="AB1307:AB1337" si="185">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3"/>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4"/>
        <v>0</v>
      </c>
      <c r="AB1336" s="228" t="str">
        <f t="shared" si="185"/>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3"/>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4"/>
        <v>0</v>
      </c>
      <c r="AB1337" s="228" t="str">
        <f t="shared" si="185"/>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6">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87">IF(AND(C1338="Smelter not listed",OR(LEN(D1338)=0,LEN(E1338)=0)),1,0)</f>
        <v>0</v>
      </c>
      <c r="AB1338" s="228" t="str">
        <f t="shared" ref="AB1338" si="188">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0">IF(AND(C1339="Smelter not listed",OR(LEN(D1339)=0,LEN(E1339)=0)),1,0)</f>
        <v>0</v>
      </c>
      <c r="AB1339" s="228" t="str">
        <f t="shared" ref="AB1339:AB1370"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9"/>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0"/>
        <v>0</v>
      </c>
      <c r="AB1370" s="228" t="str">
        <f t="shared" si="191"/>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2">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3">IF(AND(C1371="Smelter not listed",OR(LEN(D1371)=0,LEN(E1371)=0)),1,0)</f>
        <v>0</v>
      </c>
      <c r="AB1371" s="228" t="str">
        <f t="shared" ref="AB1371:AB1401" si="194">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2"/>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3"/>
        <v>0</v>
      </c>
      <c r="AB1400" s="228" t="str">
        <f t="shared" si="194"/>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2"/>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3"/>
        <v>0</v>
      </c>
      <c r="AB1401" s="228" t="str">
        <f t="shared" si="194"/>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5">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6">IF(AND(C1402="Smelter not listed",OR(LEN(D1402)=0,LEN(E1402)=0)),1,0)</f>
        <v>0</v>
      </c>
      <c r="AB1402" s="228" t="str">
        <f t="shared" ref="AB1402" si="197">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199">IF(AND(C1403="Smelter not listed",OR(LEN(D1403)=0,LEN(E1403)=0)),1,0)</f>
        <v>0</v>
      </c>
      <c r="AB1403" s="228" t="str">
        <f t="shared" ref="AB1403:AB1434"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8"/>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99"/>
        <v>0</v>
      </c>
      <c r="AB1434" s="228" t="str">
        <f t="shared" si="200"/>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1">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2">IF(AND(C1435="Smelter not listed",OR(LEN(D1435)=0,LEN(E1435)=0)),1,0)</f>
        <v>0</v>
      </c>
      <c r="AB1435" s="228" t="str">
        <f t="shared" ref="AB1435:AB1465" si="203">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1"/>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2"/>
        <v>0</v>
      </c>
      <c r="AB1463" s="228" t="str">
        <f t="shared" si="203"/>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1"/>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2"/>
        <v>0</v>
      </c>
      <c r="AB1464" s="228" t="str">
        <f t="shared" si="203"/>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1"/>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2"/>
        <v>0</v>
      </c>
      <c r="AB1465" s="228" t="str">
        <f t="shared" si="203"/>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4">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5">IF(AND(C1466="Smelter not listed",OR(LEN(D1466)=0,LEN(E1466)=0)),1,0)</f>
        <v>0</v>
      </c>
      <c r="AB1466" s="228" t="str">
        <f t="shared" ref="AB1466" si="206">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08">IF(AND(C1467="Smelter not listed",OR(LEN(D1467)=0,LEN(E1467)=0)),1,0)</f>
        <v>0</v>
      </c>
      <c r="AB1467" s="228" t="str">
        <f t="shared" ref="AB1467:AB1498"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7"/>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08"/>
        <v>0</v>
      </c>
      <c r="AB1497" s="228" t="str">
        <f t="shared" si="209"/>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7"/>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08"/>
        <v>0</v>
      </c>
      <c r="AB1498" s="228" t="str">
        <f t="shared" si="209"/>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0">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1">IF(AND(C1499="Smelter not listed",OR(LEN(D1499)=0,LEN(E1499)=0)),1,0)</f>
        <v>0</v>
      </c>
      <c r="AB1499" s="228" t="str">
        <f t="shared" ref="AB1499:AB1529" si="212">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1"/>
        <v>0</v>
      </c>
      <c r="AB1526" s="228" t="str">
        <f t="shared" si="212"/>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0"/>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1"/>
        <v>0</v>
      </c>
      <c r="AB1527" s="228" t="str">
        <f t="shared" si="212"/>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0"/>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1"/>
        <v>0</v>
      </c>
      <c r="AB1528" s="228" t="str">
        <f t="shared" si="212"/>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0"/>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1"/>
        <v>0</v>
      </c>
      <c r="AB1529" s="228" t="str">
        <f t="shared" si="212"/>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3">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4">IF(AND(C1530="Smelter not listed",OR(LEN(D1530)=0,LEN(E1530)=0)),1,0)</f>
        <v>0</v>
      </c>
      <c r="AB1530" s="228" t="str">
        <f t="shared" ref="AB1530" si="215">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17">IF(AND(C1531="Smelter not listed",OR(LEN(D1531)=0,LEN(E1531)=0)),1,0)</f>
        <v>0</v>
      </c>
      <c r="AB1531" s="228" t="str">
        <f t="shared" ref="AB1531:AB1562"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6"/>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17"/>
        <v>0</v>
      </c>
      <c r="AB1561" s="228" t="str">
        <f t="shared" si="218"/>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6"/>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17"/>
        <v>0</v>
      </c>
      <c r="AB1562" s="228" t="str">
        <f t="shared" si="218"/>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19">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0">IF(AND(C1563="Smelter not listed",OR(LEN(D1563)=0,LEN(E1563)=0)),1,0)</f>
        <v>0</v>
      </c>
      <c r="AB1563" s="228" t="str">
        <f t="shared" ref="AB1563:AB1593" si="221">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0"/>
        <v>0</v>
      </c>
      <c r="AB1590" s="228" t="str">
        <f t="shared" si="221"/>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9"/>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0"/>
        <v>0</v>
      </c>
      <c r="AB1591" s="228" t="str">
        <f t="shared" si="221"/>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9"/>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0"/>
        <v>0</v>
      </c>
      <c r="AB1592" s="228" t="str">
        <f t="shared" si="221"/>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9"/>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0"/>
        <v>0</v>
      </c>
      <c r="AB1593" s="228" t="str">
        <f t="shared" si="221"/>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2">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3">IF(AND(C1594="Smelter not listed",OR(LEN(D1594)=0,LEN(E1594)=0)),1,0)</f>
        <v>0</v>
      </c>
      <c r="AB1594" s="228" t="str">
        <f t="shared" ref="AB1594" si="224">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6">IF(AND(C1595="Smelter not listed",OR(LEN(D1595)=0,LEN(E1595)=0)),1,0)</f>
        <v>0</v>
      </c>
      <c r="AB1595" s="228" t="str">
        <f t="shared" ref="AB1595:AB1626"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5"/>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6"/>
        <v>0</v>
      </c>
      <c r="AB1625" s="228" t="str">
        <f t="shared" si="227"/>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5"/>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6"/>
        <v>0</v>
      </c>
      <c r="AB1626" s="228" t="str">
        <f t="shared" si="227"/>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28">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29">IF(AND(C1627="Smelter not listed",OR(LEN(D1627)=0,LEN(E1627)=0)),1,0)</f>
        <v>0</v>
      </c>
      <c r="AB1627" s="228" t="str">
        <f t="shared" ref="AB1627:AB1657" si="230">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29"/>
        <v>0</v>
      </c>
      <c r="AB1654" s="228" t="str">
        <f t="shared" si="230"/>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8"/>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29"/>
        <v>0</v>
      </c>
      <c r="AB1655" s="228" t="str">
        <f t="shared" si="230"/>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8"/>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29"/>
        <v>0</v>
      </c>
      <c r="AB1656" s="228" t="str">
        <f t="shared" si="230"/>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8"/>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29"/>
        <v>0</v>
      </c>
      <c r="AB1657" s="228" t="str">
        <f t="shared" si="230"/>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1">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2">IF(AND(C1658="Smelter not listed",OR(LEN(D1658)=0,LEN(E1658)=0)),1,0)</f>
        <v>0</v>
      </c>
      <c r="AB1658" s="228" t="str">
        <f t="shared" ref="AB1658" si="233">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5">IF(AND(C1659="Smelter not listed",OR(LEN(D1659)=0,LEN(E1659)=0)),1,0)</f>
        <v>0</v>
      </c>
      <c r="AB1659" s="228" t="str">
        <f t="shared" ref="AB1659:AB1690"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4"/>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5"/>
        <v>0</v>
      </c>
      <c r="AB1689" s="228" t="str">
        <f t="shared" si="236"/>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4"/>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5"/>
        <v>0</v>
      </c>
      <c r="AB1690" s="228" t="str">
        <f t="shared" si="236"/>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7">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38">IF(AND(C1691="Smelter not listed",OR(LEN(D1691)=0,LEN(E1691)=0)),1,0)</f>
        <v>0</v>
      </c>
      <c r="AB1691" s="228" t="str">
        <f t="shared" ref="AB1691:AB1721" si="239">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38"/>
        <v>0</v>
      </c>
      <c r="AB1718" s="228" t="str">
        <f t="shared" si="239"/>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7"/>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38"/>
        <v>0</v>
      </c>
      <c r="AB1719" s="228" t="str">
        <f t="shared" si="239"/>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7"/>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38"/>
        <v>0</v>
      </c>
      <c r="AB1720" s="228" t="str">
        <f t="shared" si="239"/>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7"/>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38"/>
        <v>0</v>
      </c>
      <c r="AB1721" s="228" t="str">
        <f t="shared" si="239"/>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0">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1">IF(AND(C1722="Smelter not listed",OR(LEN(D1722)=0,LEN(E1722)=0)),1,0)</f>
        <v>0</v>
      </c>
      <c r="AB1722" s="228" t="str">
        <f t="shared" ref="AB1722" si="242">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4">IF(AND(C1723="Smelter not listed",OR(LEN(D1723)=0,LEN(E1723)=0)),1,0)</f>
        <v>0</v>
      </c>
      <c r="AB1723" s="228" t="str">
        <f t="shared" ref="AB1723:AB1754"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3"/>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4"/>
        <v>0</v>
      </c>
      <c r="AB1753" s="228" t="str">
        <f t="shared" si="245"/>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3"/>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4"/>
        <v>0</v>
      </c>
      <c r="AB1754" s="228" t="str">
        <f t="shared" si="245"/>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6">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47">IF(AND(C1755="Smelter not listed",OR(LEN(D1755)=0,LEN(E1755)=0)),1,0)</f>
        <v>0</v>
      </c>
      <c r="AB1755" s="228" t="str">
        <f t="shared" ref="AB1755:AB1785" si="248">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47"/>
        <v>0</v>
      </c>
      <c r="AB1782" s="228" t="str">
        <f t="shared" si="248"/>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6"/>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47"/>
        <v>0</v>
      </c>
      <c r="AB1783" s="228" t="str">
        <f t="shared" si="248"/>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6"/>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47"/>
        <v>0</v>
      </c>
      <c r="AB1784" s="228" t="str">
        <f t="shared" si="248"/>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6"/>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47"/>
        <v>0</v>
      </c>
      <c r="AB1785" s="228" t="str">
        <f t="shared" si="248"/>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49">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0">IF(AND(C1786="Smelter not listed",OR(LEN(D1786)=0,LEN(E1786)=0)),1,0)</f>
        <v>0</v>
      </c>
      <c r="AB1786" s="228" t="str">
        <f t="shared" ref="AB1786" si="251">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3">IF(AND(C1787="Smelter not listed",OR(LEN(D1787)=0,LEN(E1787)=0)),1,0)</f>
        <v>0</v>
      </c>
      <c r="AB1787" s="228" t="str">
        <f t="shared" ref="AB1787:AB1818"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2"/>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3"/>
        <v>0</v>
      </c>
      <c r="AB1817" s="228" t="str">
        <f t="shared" si="254"/>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2"/>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3"/>
        <v>0</v>
      </c>
      <c r="AB1818" s="228" t="str">
        <f t="shared" si="254"/>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5">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6">IF(AND(C1819="Smelter not listed",OR(LEN(D1819)=0,LEN(E1819)=0)),1,0)</f>
        <v>0</v>
      </c>
      <c r="AB1819" s="228" t="str">
        <f t="shared" ref="AB1819:AB1849" si="257">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6"/>
        <v>0</v>
      </c>
      <c r="AB1846" s="228" t="str">
        <f t="shared" si="257"/>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5"/>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6"/>
        <v>0</v>
      </c>
      <c r="AB1847" s="228" t="str">
        <f t="shared" si="257"/>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5"/>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6"/>
        <v>0</v>
      </c>
      <c r="AB1848" s="228" t="str">
        <f t="shared" si="257"/>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5"/>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6"/>
        <v>0</v>
      </c>
      <c r="AB1849" s="228" t="str">
        <f t="shared" si="257"/>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58">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59">IF(AND(C1850="Smelter not listed",OR(LEN(D1850)=0,LEN(E1850)=0)),1,0)</f>
        <v>0</v>
      </c>
      <c r="AB1850" s="228" t="str">
        <f t="shared" ref="AB1850" si="260">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2">IF(AND(C1851="Smelter not listed",OR(LEN(D1851)=0,LEN(E1851)=0)),1,0)</f>
        <v>0</v>
      </c>
      <c r="AB1851" s="228" t="str">
        <f t="shared" ref="AB1851:AB1882"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1"/>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2"/>
        <v>0</v>
      </c>
      <c r="AB1881" s="228" t="str">
        <f t="shared" si="263"/>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1"/>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2"/>
        <v>0</v>
      </c>
      <c r="AB1882" s="228" t="str">
        <f t="shared" si="263"/>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4">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5">IF(AND(C1883="Smelter not listed",OR(LEN(D1883)=0,LEN(E1883)=0)),1,0)</f>
        <v>0</v>
      </c>
      <c r="AB1883" s="228" t="str">
        <f t="shared" ref="AB1883:AB1913" si="266">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5"/>
        <v>0</v>
      </c>
      <c r="AB1910" s="228" t="str">
        <f t="shared" si="266"/>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4"/>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5"/>
        <v>0</v>
      </c>
      <c r="AB1911" s="228" t="str">
        <f t="shared" si="266"/>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4"/>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5"/>
        <v>0</v>
      </c>
      <c r="AB1912" s="228" t="str">
        <f t="shared" si="266"/>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4"/>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5"/>
        <v>0</v>
      </c>
      <c r="AB1913" s="228" t="str">
        <f t="shared" si="266"/>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7">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68">IF(AND(C1914="Smelter not listed",OR(LEN(D1914)=0,LEN(E1914)=0)),1,0)</f>
        <v>0</v>
      </c>
      <c r="AB1914" s="228" t="str">
        <f t="shared" ref="AB1914" si="269">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1">IF(AND(C1915="Smelter not listed",OR(LEN(D1915)=0,LEN(E1915)=0)),1,0)</f>
        <v>0</v>
      </c>
      <c r="AB1915" s="228" t="str">
        <f t="shared" ref="AB1915:AB1946"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0"/>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1"/>
        <v>0</v>
      </c>
      <c r="AB1945" s="228" t="str">
        <f t="shared" si="27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0"/>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1"/>
        <v>0</v>
      </c>
      <c r="AB1946" s="228" t="str">
        <f t="shared" si="27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3">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4">IF(AND(C1947="Smelter not listed",OR(LEN(D1947)=0,LEN(E1947)=0)),1,0)</f>
        <v>0</v>
      </c>
      <c r="AB1947" s="228" t="str">
        <f t="shared" ref="AB1947:AB1977" si="275">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4"/>
        <v>0</v>
      </c>
      <c r="AB1974" s="228" t="str">
        <f t="shared" si="27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3"/>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4"/>
        <v>0</v>
      </c>
      <c r="AB1975" s="228" t="str">
        <f t="shared" si="27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3"/>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4"/>
        <v>0</v>
      </c>
      <c r="AB1976" s="228" t="str">
        <f t="shared" si="275"/>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3"/>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4"/>
        <v>0</v>
      </c>
      <c r="AB1977" s="228" t="str">
        <f t="shared" si="275"/>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6">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77">IF(AND(C1978="Smelter not listed",OR(LEN(D1978)=0,LEN(E1978)=0)),1,0)</f>
        <v>0</v>
      </c>
      <c r="AB1978" s="228" t="str">
        <f t="shared" ref="AB1978" si="278">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0">IF(AND(C1979="Smelter not listed",OR(LEN(D1979)=0,LEN(E1979)=0)),1,0)</f>
        <v>0</v>
      </c>
      <c r="AB1979" s="228" t="str">
        <f t="shared" ref="AB1979:AB2010"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9"/>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0"/>
        <v>0</v>
      </c>
      <c r="AB2009" s="228" t="str">
        <f t="shared" si="281"/>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9"/>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0"/>
        <v>0</v>
      </c>
      <c r="AB2010" s="228" t="str">
        <f t="shared" si="281"/>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2">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3">IF(AND(C2011="Smelter not listed",OR(LEN(D2011)=0,LEN(E2011)=0)),1,0)</f>
        <v>0</v>
      </c>
      <c r="AB2011" s="228" t="str">
        <f t="shared" ref="AB2011:AB2041" si="284">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3"/>
        <v>0</v>
      </c>
      <c r="AB2038" s="228" t="str">
        <f t="shared" si="284"/>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2"/>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3"/>
        <v>0</v>
      </c>
      <c r="AB2039" s="228" t="str">
        <f t="shared" si="284"/>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2"/>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3"/>
        <v>0</v>
      </c>
      <c r="AB2040" s="228" t="str">
        <f t="shared" si="284"/>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2"/>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3"/>
        <v>0</v>
      </c>
      <c r="AB2041" s="228" t="str">
        <f t="shared" si="284"/>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5">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6">IF(AND(C2042="Smelter not listed",OR(LEN(D2042)=0,LEN(E2042)=0)),1,0)</f>
        <v>0</v>
      </c>
      <c r="AB2042" s="228" t="str">
        <f t="shared" ref="AB2042" si="287">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89">IF(AND(C2043="Smelter not listed",OR(LEN(D2043)=0,LEN(E2043)=0)),1,0)</f>
        <v>0</v>
      </c>
      <c r="AB2043" s="228" t="str">
        <f t="shared" ref="AB2043:AB2074"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8"/>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89"/>
        <v>0</v>
      </c>
      <c r="AB2073" s="228" t="str">
        <f t="shared" si="290"/>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8"/>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89"/>
        <v>0</v>
      </c>
      <c r="AB2074" s="228" t="str">
        <f t="shared" si="290"/>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1">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2">IF(AND(C2075="Smelter not listed",OR(LEN(D2075)=0,LEN(E2075)=0)),1,0)</f>
        <v>0</v>
      </c>
      <c r="AB2075" s="228" t="str">
        <f t="shared" ref="AB2075:AB2105" si="293">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2"/>
        <v>0</v>
      </c>
      <c r="AB2102" s="228" t="str">
        <f t="shared" si="293"/>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1"/>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2"/>
        <v>0</v>
      </c>
      <c r="AB2103" s="228" t="str">
        <f t="shared" si="293"/>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1"/>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2"/>
        <v>0</v>
      </c>
      <c r="AB2104" s="228" t="str">
        <f t="shared" si="293"/>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1"/>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2"/>
        <v>0</v>
      </c>
      <c r="AB2105" s="228" t="str">
        <f t="shared" si="293"/>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4">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5">IF(AND(C2106="Smelter not listed",OR(LEN(D2106)=0,LEN(E2106)=0)),1,0)</f>
        <v>0</v>
      </c>
      <c r="AB2106" s="228" t="str">
        <f t="shared" ref="AB2106" si="296">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298">IF(AND(C2107="Smelter not listed",OR(LEN(D2107)=0,LEN(E2107)=0)),1,0)</f>
        <v>0</v>
      </c>
      <c r="AB2107" s="228" t="str">
        <f t="shared" ref="AB2107:AB2138"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7"/>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298"/>
        <v>0</v>
      </c>
      <c r="AB2137" s="228" t="str">
        <f t="shared" si="299"/>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7"/>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298"/>
        <v>0</v>
      </c>
      <c r="AB2138" s="228" t="str">
        <f t="shared" si="299"/>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0">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1">IF(AND(C2139="Smelter not listed",OR(LEN(D2139)=0,LEN(E2139)=0)),1,0)</f>
        <v>0</v>
      </c>
      <c r="AB2139" s="228" t="str">
        <f t="shared" ref="AB2139:AB2169" si="302">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1"/>
        <v>0</v>
      </c>
      <c r="AB2166" s="228" t="str">
        <f t="shared" si="302"/>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0"/>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1"/>
        <v>0</v>
      </c>
      <c r="AB2167" s="228" t="str">
        <f t="shared" si="302"/>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0"/>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1"/>
        <v>0</v>
      </c>
      <c r="AB2168" s="228" t="str">
        <f t="shared" si="302"/>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0"/>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1"/>
        <v>0</v>
      </c>
      <c r="AB2169" s="228" t="str">
        <f t="shared" si="302"/>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3">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4">IF(AND(C2170="Smelter not listed",OR(LEN(D2170)=0,LEN(E2170)=0)),1,0)</f>
        <v>0</v>
      </c>
      <c r="AB2170" s="228" t="str">
        <f t="shared" ref="AB2170" si="305">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07">IF(AND(C2171="Smelter not listed",OR(LEN(D2171)=0,LEN(E2171)=0)),1,0)</f>
        <v>0</v>
      </c>
      <c r="AB2171" s="228" t="str">
        <f t="shared" ref="AB2171:AB2202"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6"/>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07"/>
        <v>0</v>
      </c>
      <c r="AB2201" s="228" t="str">
        <f t="shared" si="308"/>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6"/>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07"/>
        <v>0</v>
      </c>
      <c r="AB2202" s="228" t="str">
        <f t="shared" si="308"/>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09">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0">IF(AND(C2203="Smelter not listed",OR(LEN(D2203)=0,LEN(E2203)=0)),1,0)</f>
        <v>0</v>
      </c>
      <c r="AB2203" s="228" t="str">
        <f t="shared" ref="AB2203:AB2233" si="311">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0"/>
        <v>0</v>
      </c>
      <c r="AB2230" s="228" t="str">
        <f t="shared" si="311"/>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9"/>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0"/>
        <v>0</v>
      </c>
      <c r="AB2231" s="228" t="str">
        <f t="shared" si="311"/>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9"/>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0"/>
        <v>0</v>
      </c>
      <c r="AB2232" s="228" t="str">
        <f t="shared" si="311"/>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9"/>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0"/>
        <v>0</v>
      </c>
      <c r="AB2233" s="228" t="str">
        <f t="shared" si="311"/>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2">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3">IF(AND(C2234="Smelter not listed",OR(LEN(D2234)=0,LEN(E2234)=0)),1,0)</f>
        <v>0</v>
      </c>
      <c r="AB2234" s="228" t="str">
        <f t="shared" ref="AB2234" si="314">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6">IF(AND(C2235="Smelter not listed",OR(LEN(D2235)=0,LEN(E2235)=0)),1,0)</f>
        <v>0</v>
      </c>
      <c r="AB2235" s="228" t="str">
        <f t="shared" ref="AB2235:AB2266"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5"/>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6"/>
        <v>0</v>
      </c>
      <c r="AB2265" s="228" t="str">
        <f t="shared" si="317"/>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5"/>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6"/>
        <v>0</v>
      </c>
      <c r="AB2266" s="228" t="str">
        <f t="shared" si="317"/>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18">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19">IF(AND(C2267="Smelter not listed",OR(LEN(D2267)=0,LEN(E2267)=0)),1,0)</f>
        <v>0</v>
      </c>
      <c r="AB2267" s="228" t="str">
        <f t="shared" ref="AB2267:AB2297" si="320">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19"/>
        <v>0</v>
      </c>
      <c r="AB2294" s="228" t="str">
        <f t="shared" si="320"/>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8"/>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19"/>
        <v>0</v>
      </c>
      <c r="AB2295" s="228" t="str">
        <f t="shared" si="320"/>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8"/>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19"/>
        <v>0</v>
      </c>
      <c r="AB2296" s="228" t="str">
        <f t="shared" si="320"/>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8"/>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19"/>
        <v>0</v>
      </c>
      <c r="AB2297" s="228" t="str">
        <f t="shared" si="320"/>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1">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2">IF(AND(C2298="Smelter not listed",OR(LEN(D2298)=0,LEN(E2298)=0)),1,0)</f>
        <v>0</v>
      </c>
      <c r="AB2298" s="228" t="str">
        <f t="shared" ref="AB2298" si="323">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5">IF(AND(C2299="Smelter not listed",OR(LEN(D2299)=0,LEN(E2299)=0)),1,0)</f>
        <v>0</v>
      </c>
      <c r="AB2299" s="228" t="str">
        <f t="shared" ref="AB2299:AB2330"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4"/>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5"/>
        <v>0</v>
      </c>
      <c r="AB2329" s="228" t="str">
        <f t="shared" si="326"/>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4"/>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5"/>
        <v>0</v>
      </c>
      <c r="AB2330" s="228" t="str">
        <f t="shared" si="326"/>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7">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28">IF(AND(C2331="Smelter not listed",OR(LEN(D2331)=0,LEN(E2331)=0)),1,0)</f>
        <v>0</v>
      </c>
      <c r="AB2331" s="228" t="str">
        <f t="shared" ref="AB2331:AB2361" si="329">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28"/>
        <v>0</v>
      </c>
      <c r="AB2358" s="228" t="str">
        <f t="shared" si="329"/>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7"/>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28"/>
        <v>0</v>
      </c>
      <c r="AB2359" s="228" t="str">
        <f t="shared" si="329"/>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7"/>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28"/>
        <v>0</v>
      </c>
      <c r="AB2360" s="228" t="str">
        <f t="shared" si="329"/>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7"/>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28"/>
        <v>0</v>
      </c>
      <c r="AB2361" s="228" t="str">
        <f t="shared" si="329"/>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0">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1">IF(AND(C2362="Smelter not listed",OR(LEN(D2362)=0,LEN(E2362)=0)),1,0)</f>
        <v>0</v>
      </c>
      <c r="AB2362" s="228" t="str">
        <f t="shared" ref="AB2362" si="332">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4">IF(AND(C2363="Smelter not listed",OR(LEN(D2363)=0,LEN(E2363)=0)),1,0)</f>
        <v>0</v>
      </c>
      <c r="AB2363" s="228" t="str">
        <f t="shared" ref="AB2363:AB2394"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3"/>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4"/>
        <v>0</v>
      </c>
      <c r="AB2393" s="228" t="str">
        <f t="shared" si="335"/>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3"/>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4"/>
        <v>0</v>
      </c>
      <c r="AB2394" s="228" t="str">
        <f t="shared" si="335"/>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6">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37">IF(AND(C2395="Smelter not listed",OR(LEN(D2395)=0,LEN(E2395)=0)),1,0)</f>
        <v>0</v>
      </c>
      <c r="AB2395" s="228" t="str">
        <f t="shared" ref="AB2395:AB2425" si="338">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 t="shared" si="338"/>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6"/>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37"/>
        <v>0</v>
      </c>
      <c r="AB2423" s="228" t="str">
        <f t="shared" si="338"/>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6"/>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37"/>
        <v>0</v>
      </c>
      <c r="AB2424" s="228" t="str">
        <f t="shared" si="338"/>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6"/>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37"/>
        <v>0</v>
      </c>
      <c r="AB2425" s="228" t="str">
        <f t="shared" si="338"/>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39">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0">IF(AND(C2426="Smelter not listed",OR(LEN(D2426)=0,LEN(E2426)=0)),1,0)</f>
        <v>0</v>
      </c>
      <c r="AB2426" s="228" t="str">
        <f t="shared" ref="AB2426" si="341">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3">IF(AND(C2427="Smelter not listed",OR(LEN(D2427)=0,LEN(E2427)=0)),1,0)</f>
        <v>0</v>
      </c>
      <c r="AB2427" s="228" t="str">
        <f t="shared" ref="AB2427:AB2458"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2"/>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3"/>
        <v>0</v>
      </c>
      <c r="AB2457" s="228" t="str">
        <f t="shared" si="344"/>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2"/>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3"/>
        <v>0</v>
      </c>
      <c r="AB2458" s="228" t="str">
        <f t="shared" si="344"/>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5">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6">IF(AND(C2459="Smelter not listed",OR(LEN(D2459)=0,LEN(E2459)=0)),1,0)</f>
        <v>0</v>
      </c>
      <c r="AB2459" s="228" t="str">
        <f t="shared" ref="AB2459:AB2489" si="347">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si="347"/>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 t="shared" si="347"/>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5"/>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6"/>
        <v>0</v>
      </c>
      <c r="AB2486" s="228" t="str">
        <f t="shared" si="347"/>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5"/>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6"/>
        <v>0</v>
      </c>
      <c r="AB2487" s="228" t="str">
        <f t="shared" si="347"/>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5"/>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6"/>
        <v>0</v>
      </c>
      <c r="AB2488" s="228" t="str">
        <f t="shared" si="347"/>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5"/>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6"/>
        <v>0</v>
      </c>
      <c r="AB2489" s="228" t="str">
        <f t="shared" si="347"/>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48">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6"/>
        <v>0</v>
      </c>
      <c r="AB2490" s="228" t="str">
        <f t="shared" ref="AB2490" si="349">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6"/>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0">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1">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1"/>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1"/>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1"/>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1"/>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1"/>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1"/>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323B717-2602-4460-B6DE-165AAF032AF1}"/>
    </customSheetView>
  </customSheetViews>
  <mergeCells count="3">
    <mergeCell ref="J2:O2"/>
    <mergeCell ref="B3:E3"/>
    <mergeCell ref="G3:I3"/>
  </mergeCells>
  <conditionalFormatting sqref="B5:B2503">
    <cfRule type="expression" dxfId="27" priority="20" stopIfTrue="1">
      <formula>IF(B5="",TRUE)</formula>
    </cfRule>
    <cfRule type="expression" dxfId="26" priority="23" stopIfTrue="1">
      <formula>IF(AND(COUNTIF(MetalSmelter,B5&amp;C5)=0,LEN(C5)&gt;0),TRUE,FALSE)</formula>
    </cfRule>
  </conditionalFormatting>
  <conditionalFormatting sqref="C45:C2503 C40:C43 C5:C38">
    <cfRule type="expression" dxfId="25" priority="18" stopIfTrue="1">
      <formula>IF(AND(B5&lt;&gt;"",C5=""),TRUE)</formula>
    </cfRule>
  </conditionalFormatting>
  <conditionalFormatting sqref="D5:D2503">
    <cfRule type="expression" dxfId="24" priority="27" stopIfTrue="1">
      <formula>IF(AND(LEN($C5)&gt;0,AND($C5&lt;&gt;"Smelter Not Listed",ISBLANK($D5))),1,0)</formula>
    </cfRule>
    <cfRule type="expression" dxfId="23" priority="34" stopIfTrue="1">
      <formula>IF(AND(D5="",$C5=$X$4),TRUE)</formula>
    </cfRule>
    <cfRule type="expression" dxfId="22" priority="35" stopIfTrue="1">
      <formula>IF(FIND("!",D5),TRUE)</formula>
    </cfRule>
  </conditionalFormatting>
  <conditionalFormatting sqref="R5:R2503 E5:E2503">
    <cfRule type="expression" dxfId="21" priority="21" stopIfTrue="1">
      <formula>IF(AND(E5="",$C5=$X$4),TRUE)</formula>
    </cfRule>
    <cfRule type="expression" dxfId="20" priority="22" stopIfTrue="1">
      <formula>IF(FIND("!",E5),TRUE)</formula>
    </cfRule>
  </conditionalFormatting>
  <conditionalFormatting sqref="F45:F2503 F40:F43 F5:F38">
    <cfRule type="expression" dxfId="19" priority="19" stopIfTrue="1">
      <formula>IF(AND(LEN($A5)&gt;0,$A5&lt;&gt;$F5),TRUE,FALSE)</formula>
    </cfRule>
  </conditionalFormatting>
  <conditionalFormatting sqref="G45:G2503 G40:G43 G5:G38">
    <cfRule type="expression" dxfId="18" priority="36" stopIfTrue="1">
      <formula>IF(FIND("Enter smelter details",G5),TRUE)</formula>
    </cfRule>
  </conditionalFormatting>
  <conditionalFormatting sqref="F44">
    <cfRule type="expression" dxfId="17" priority="14" stopIfTrue="1">
      <formula>IF(AND(LEN($A44)&gt;0,$A44&lt;&gt;$F44),TRUE,FALSE)</formula>
    </cfRule>
  </conditionalFormatting>
  <conditionalFormatting sqref="C44">
    <cfRule type="expression" dxfId="16" priority="13" stopIfTrue="1">
      <formula>IF(AND(B44&lt;&gt;"",C44=""),TRUE)</formula>
    </cfRule>
  </conditionalFormatting>
  <conditionalFormatting sqref="G44">
    <cfRule type="expression" dxfId="15" priority="12" stopIfTrue="1">
      <formula>IF(FIND("Enter smelter details",G44),TRUE)</formula>
    </cfRule>
  </conditionalFormatting>
  <conditionalFormatting sqref="F39">
    <cfRule type="expression" dxfId="14" priority="6" stopIfTrue="1">
      <formula>IF(AND(LEN($A39)&gt;0,$A39&lt;&gt;$F39),TRUE,FALSE)</formula>
    </cfRule>
  </conditionalFormatting>
  <conditionalFormatting sqref="C39">
    <cfRule type="expression" dxfId="13" priority="5" stopIfTrue="1">
      <formula>IF(AND(B39&lt;&gt;"",C39=""),TRUE)</formula>
    </cfRule>
  </conditionalFormatting>
  <conditionalFormatting sqref="G39">
    <cfRule type="expression" dxfId="12" priority="4" stopIfTrue="1">
      <formula>IF(FIND("Enter smelter details",G39),TRUE)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Rogers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Advanced Electronics Solutions -ROLINX</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Michal Werbecki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Michal.Werbecki@rogerscorporation.com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001-860-779-4765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Lary Schmid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Larry.Schmid@rogerscorp.com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http://www.rogerscorp.com/customer-support/index.aspx</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List'!AB$5:AB$2503,"Gold?*")&gt;0),0,1)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List'!AB$5:AB$2503,"Tungsten?*")&gt;0),0,1)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Michal Werbecki</cp:lastModifiedBy>
  <cp:lastPrinted>2015-04-21T20:47:43Z</cp:lastPrinted>
  <dcterms:created xsi:type="dcterms:W3CDTF">2010-06-21T21:00:23Z</dcterms:created>
  <dcterms:modified xsi:type="dcterms:W3CDTF">2023-07-05T19:27:20Z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8a7e2e99-2a28-4cf4-bfb1-634d871c9cae_Enabled">
    <vt:lpwstr>true</vt:lpwstr>
  </property>
  <property fmtid="{D5CDD505-2E9C-101B-9397-08002B2CF9AE}" pid="6" name="MSIP_Label_8a7e2e99-2a28-4cf4-bfb1-634d871c9cae_SetDate">
    <vt:lpwstr>2023-06-05T11:32:54Z</vt:lpwstr>
  </property>
  <property fmtid="{D5CDD505-2E9C-101B-9397-08002B2CF9AE}" pid="7" name="MSIP_Label_8a7e2e99-2a28-4cf4-bfb1-634d871c9cae_Method">
    <vt:lpwstr>Privileged</vt:lpwstr>
  </property>
  <property fmtid="{D5CDD505-2E9C-101B-9397-08002B2CF9AE}" pid="8" name="MSIP_Label_8a7e2e99-2a28-4cf4-bfb1-634d871c9cae_Name">
    <vt:lpwstr>Internal Use</vt:lpwstr>
  </property>
  <property fmtid="{D5CDD505-2E9C-101B-9397-08002B2CF9AE}" pid="9" name="MSIP_Label_8a7e2e99-2a28-4cf4-bfb1-634d871c9cae_SiteId">
    <vt:lpwstr>6e977e52-5108-41ad-b5ac-5777e0bf5abc</vt:lpwstr>
  </property>
  <property fmtid="{D5CDD505-2E9C-101B-9397-08002B2CF9AE}" pid="10" name="MSIP_Label_8a7e2e99-2a28-4cf4-bfb1-634d871c9cae_ActionId">
    <vt:lpwstr>693fc59d-312b-4c7c-82ff-22a33a6aeef7</vt:lpwstr>
  </property>
  <property fmtid="{D5CDD505-2E9C-101B-9397-08002B2CF9AE}" pid="11" name="MSIP_Label_8a7e2e99-2a28-4cf4-bfb1-634d871c9cae_ContentBits">
    <vt:lpwstr>0</vt:lpwstr>
  </property>
</Properties>
</file>